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EPFERT\Documents\0JadecorDocs\wordpress\Documents\Docs en cours\09-Fiche-Calcul\08-Kromya MY4\"/>
    </mc:Choice>
  </mc:AlternateContent>
  <xr:revisionPtr revIDLastSave="0" documentId="13_ncr:1_{7680C320-C462-4657-8921-8665110AA5F9}" xr6:coauthVersionLast="40" xr6:coauthVersionMax="40" xr10:uidLastSave="{00000000-0000-0000-0000-000000000000}"/>
  <workbookProtection workbookAlgorithmName="SHA-512" workbookHashValue="lxNzWWTrJ03z6liZ3EQyip8t2vKGSj+Fvb9l4qmDzFYmiOGSYN3/14olUWL5oNRs03nQKnsrWmCao9TCtD7CfQ==" workbookSaltValue="j28ia07XlD+gBWBUwoH//A==" workbookSpinCount="100000" lockStructure="1"/>
  <bookViews>
    <workbookView xWindow="9585" yWindow="-15" windowWidth="9600" windowHeight="12840" firstSheet="2" activeTab="2" xr2:uid="{00000000-000D-0000-FFFF-FFFF00000000}"/>
  </bookViews>
  <sheets>
    <sheet name="Dose_couleurs_KROMYA-MY1" sheetId="22" state="hidden" r:id="rId1"/>
    <sheet name="Coul_Kromya-MY4" sheetId="19" state="hidden" r:id="rId2"/>
    <sheet name="Vos Besoins - Kromya MY4" sheetId="20" r:id="rId3"/>
  </sheets>
  <definedNames>
    <definedName name="FormCoul_Kromyamy4">IF(OR('Vos Besoins - Kromya MY4'!XFD1="",COUNTIF(Kromyamy4Coul_Gamme,'Vos Besoins - Kromya MY4'!XFD1)&gt;0),"",INDEX(OFFSET(Kromyamy4Coul_Col1,0,SUMPRODUCT((Kromyamy4Coul_Table='Vos Besoins - Kromya MY4'!XFD1)*COLUMN(Kromyamy4Coul_Gamme))-COLUMN(Kromyamy4Coul_Gamme)+1),MATCH('Vos Besoins - Kromya MY4'!XFD1,OFFSET(Kromyamy4Coul_Col1,0,SUMPRODUCT((Kromyamy4Coul_Table='Vos Besoins - Kromya MY4'!XFD1)*COLUMN(Kromyamy4Coul_Gamme))-COLUMN(Kromyamy4Coul_Gamme)),0)))</definedName>
    <definedName name="Images_Kromyamy4">OFFSET('Coul_Kromya-MY4'!$A$21,MATCH('Vos Besoins - Kromya MY4'!$H$5,'Coul_Kromya-MY4'!$A$21:$A$152,0)-1,1)</definedName>
    <definedName name="Images_Kromyamy4Type">OFFSET('Coul_Kromya-MY4'!$A$16,MATCH('Vos Besoins - Kromya MY4'!$H$5,'Coul_Kromya-MY4'!$A$16:$A$17,0)-1,1)</definedName>
    <definedName name="KROMYA_MY4" comment="Couleurs MY1">'Coul_Kromya-MY4'!$A$21:$A$189</definedName>
    <definedName name="KROMYAMY4_Type">'Coul_Kromya-MY4'!$A$16:$A$17</definedName>
    <definedName name="Kromyamy4Coul_Col1">'Coul_Kromya-MY4'!$M$24:$M$189</definedName>
    <definedName name="Kromyamy4Coul_Conso" localSheetId="1">'Coul_Kromya-MY4'!$M$22</definedName>
    <definedName name="Kromyamy4Coul_Gamme">'Coul_Kromya-MY4'!$M$21</definedName>
    <definedName name="Kromyamy4Coul_Table">'Coul_Kromya-MY4'!$M$24:$R$189</definedName>
    <definedName name="Kromyamy4Type_Col1">'Coul_Kromya-MY4'!$M$16:$M$19</definedName>
    <definedName name="Kromyamy4Type_Gamme">'Coul_Kromya-MY4'!$M$15</definedName>
    <definedName name="Kromyamy4Type_Prix">'Coul_Kromya-MY4'!$T$17:$Y$19</definedName>
    <definedName name="Kromyamy4Type_Table">'Coul_Kromya-MY4'!$M$16:$R$19</definedName>
    <definedName name="_xlnm.Print_Area" localSheetId="2">'Vos Besoins - Kromya MY4'!$A$1:$AB$53</definedName>
  </definedNames>
  <calcPr calcId="181029"/>
</workbook>
</file>

<file path=xl/calcChain.xml><?xml version="1.0" encoding="utf-8"?>
<calcChain xmlns="http://schemas.openxmlformats.org/spreadsheetml/2006/main">
  <c r="P17" i="19" l="1"/>
  <c r="Y19" i="19"/>
  <c r="Y18" i="19"/>
  <c r="Y17" i="19"/>
  <c r="M153" i="19" l="1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O27" i="19"/>
  <c r="P27" i="19"/>
  <c r="Q27" i="19"/>
  <c r="R27" i="19"/>
  <c r="O28" i="19"/>
  <c r="P28" i="19"/>
  <c r="Q28" i="19"/>
  <c r="R28" i="19"/>
  <c r="O29" i="19"/>
  <c r="P29" i="19"/>
  <c r="Q29" i="19"/>
  <c r="R29" i="19"/>
  <c r="O30" i="19"/>
  <c r="P30" i="19"/>
  <c r="Q30" i="19"/>
  <c r="R30" i="19"/>
  <c r="O31" i="19"/>
  <c r="P31" i="19"/>
  <c r="Q31" i="19"/>
  <c r="R31" i="19"/>
  <c r="O32" i="19"/>
  <c r="P32" i="19"/>
  <c r="Q32" i="19"/>
  <c r="R32" i="19"/>
  <c r="O33" i="19"/>
  <c r="P33" i="19"/>
  <c r="Q33" i="19"/>
  <c r="R33" i="19"/>
  <c r="O34" i="19"/>
  <c r="P34" i="19"/>
  <c r="Q34" i="19"/>
  <c r="R34" i="19"/>
  <c r="O35" i="19"/>
  <c r="P35" i="19"/>
  <c r="Q35" i="19"/>
  <c r="R35" i="19"/>
  <c r="O36" i="19"/>
  <c r="P36" i="19"/>
  <c r="Q36" i="19"/>
  <c r="R36" i="19"/>
  <c r="O37" i="19"/>
  <c r="P37" i="19"/>
  <c r="Q37" i="19"/>
  <c r="R37" i="19"/>
  <c r="O38" i="19"/>
  <c r="P38" i="19"/>
  <c r="Q38" i="19"/>
  <c r="R38" i="19"/>
  <c r="O39" i="19"/>
  <c r="P39" i="19"/>
  <c r="Q39" i="19"/>
  <c r="R39" i="19"/>
  <c r="O40" i="19"/>
  <c r="P40" i="19"/>
  <c r="Q40" i="19"/>
  <c r="R40" i="19"/>
  <c r="O41" i="19"/>
  <c r="P41" i="19"/>
  <c r="Q41" i="19"/>
  <c r="R41" i="19"/>
  <c r="O42" i="19"/>
  <c r="P42" i="19"/>
  <c r="Q42" i="19"/>
  <c r="R42" i="19"/>
  <c r="O43" i="19"/>
  <c r="P43" i="19"/>
  <c r="Q43" i="19"/>
  <c r="R43" i="19"/>
  <c r="O44" i="19"/>
  <c r="P44" i="19"/>
  <c r="Q44" i="19"/>
  <c r="R44" i="19"/>
  <c r="O45" i="19"/>
  <c r="P45" i="19"/>
  <c r="Q45" i="19"/>
  <c r="R45" i="19"/>
  <c r="O46" i="19"/>
  <c r="P46" i="19"/>
  <c r="Q46" i="19"/>
  <c r="R46" i="19"/>
  <c r="O47" i="19"/>
  <c r="P47" i="19"/>
  <c r="Q47" i="19"/>
  <c r="R47" i="19"/>
  <c r="O48" i="19"/>
  <c r="P48" i="19"/>
  <c r="Q48" i="19"/>
  <c r="R48" i="19"/>
  <c r="O49" i="19"/>
  <c r="P49" i="19"/>
  <c r="Q49" i="19"/>
  <c r="R49" i="19"/>
  <c r="O50" i="19"/>
  <c r="P50" i="19"/>
  <c r="Q50" i="19"/>
  <c r="R50" i="19"/>
  <c r="O51" i="19"/>
  <c r="P51" i="19"/>
  <c r="Q51" i="19"/>
  <c r="R51" i="19"/>
  <c r="O52" i="19"/>
  <c r="P52" i="19"/>
  <c r="Q52" i="19"/>
  <c r="R52" i="19"/>
  <c r="O53" i="19"/>
  <c r="P53" i="19"/>
  <c r="Q53" i="19"/>
  <c r="R53" i="19"/>
  <c r="O54" i="19"/>
  <c r="P54" i="19"/>
  <c r="Q54" i="19"/>
  <c r="R54" i="19"/>
  <c r="O55" i="19"/>
  <c r="P55" i="19"/>
  <c r="Q55" i="19"/>
  <c r="R55" i="19"/>
  <c r="O56" i="19"/>
  <c r="P56" i="19"/>
  <c r="Q56" i="19"/>
  <c r="R56" i="19"/>
  <c r="O57" i="19"/>
  <c r="P57" i="19"/>
  <c r="Q57" i="19"/>
  <c r="R57" i="19"/>
  <c r="O58" i="19"/>
  <c r="P58" i="19"/>
  <c r="Q58" i="19"/>
  <c r="R58" i="19"/>
  <c r="O59" i="19"/>
  <c r="P59" i="19"/>
  <c r="Q59" i="19"/>
  <c r="R59" i="19"/>
  <c r="O60" i="19"/>
  <c r="P60" i="19"/>
  <c r="Q60" i="19"/>
  <c r="R60" i="19"/>
  <c r="O61" i="19"/>
  <c r="P61" i="19"/>
  <c r="Q61" i="19"/>
  <c r="R61" i="19"/>
  <c r="O62" i="19"/>
  <c r="P62" i="19"/>
  <c r="Q62" i="19"/>
  <c r="R62" i="19"/>
  <c r="O63" i="19"/>
  <c r="P63" i="19"/>
  <c r="Q63" i="19"/>
  <c r="R63" i="19"/>
  <c r="O64" i="19"/>
  <c r="P64" i="19"/>
  <c r="Q64" i="19"/>
  <c r="R64" i="19"/>
  <c r="O65" i="19"/>
  <c r="P65" i="19"/>
  <c r="Q65" i="19"/>
  <c r="R65" i="19"/>
  <c r="O66" i="19"/>
  <c r="P66" i="19"/>
  <c r="Q66" i="19"/>
  <c r="R66" i="19"/>
  <c r="O67" i="19"/>
  <c r="P67" i="19"/>
  <c r="Q67" i="19"/>
  <c r="R67" i="19"/>
  <c r="O68" i="19"/>
  <c r="P68" i="19"/>
  <c r="Q68" i="19"/>
  <c r="R68" i="19"/>
  <c r="O69" i="19"/>
  <c r="P69" i="19"/>
  <c r="Q69" i="19"/>
  <c r="R69" i="19"/>
  <c r="O70" i="19"/>
  <c r="P70" i="19"/>
  <c r="Q70" i="19"/>
  <c r="R70" i="19"/>
  <c r="O71" i="19"/>
  <c r="P71" i="19"/>
  <c r="Q71" i="19"/>
  <c r="R71" i="19"/>
  <c r="O72" i="19"/>
  <c r="P72" i="19"/>
  <c r="Q72" i="19"/>
  <c r="R72" i="19"/>
  <c r="O73" i="19"/>
  <c r="P73" i="19"/>
  <c r="Q73" i="19"/>
  <c r="R73" i="19"/>
  <c r="O74" i="19"/>
  <c r="P74" i="19"/>
  <c r="Q74" i="19"/>
  <c r="R74" i="19"/>
  <c r="O75" i="19"/>
  <c r="P75" i="19"/>
  <c r="Q75" i="19"/>
  <c r="R75" i="19"/>
  <c r="O76" i="19"/>
  <c r="P76" i="19"/>
  <c r="Q76" i="19"/>
  <c r="R76" i="19"/>
  <c r="O77" i="19"/>
  <c r="P77" i="19"/>
  <c r="Q77" i="19"/>
  <c r="R77" i="19"/>
  <c r="O78" i="19"/>
  <c r="P78" i="19"/>
  <c r="Q78" i="19"/>
  <c r="R78" i="19"/>
  <c r="O79" i="19"/>
  <c r="P79" i="19"/>
  <c r="Q79" i="19"/>
  <c r="R79" i="19"/>
  <c r="O80" i="19"/>
  <c r="P80" i="19"/>
  <c r="Q80" i="19"/>
  <c r="R80" i="19"/>
  <c r="O81" i="19"/>
  <c r="P81" i="19"/>
  <c r="Q81" i="19"/>
  <c r="R81" i="19"/>
  <c r="O82" i="19"/>
  <c r="P82" i="19"/>
  <c r="Q82" i="19"/>
  <c r="R82" i="19"/>
  <c r="O83" i="19"/>
  <c r="P83" i="19"/>
  <c r="Q83" i="19"/>
  <c r="R83" i="19"/>
  <c r="O84" i="19"/>
  <c r="P84" i="19"/>
  <c r="Q84" i="19"/>
  <c r="R84" i="19"/>
  <c r="O85" i="19"/>
  <c r="P85" i="19"/>
  <c r="Q85" i="19"/>
  <c r="R85" i="19"/>
  <c r="O86" i="19"/>
  <c r="P86" i="19"/>
  <c r="Q86" i="19"/>
  <c r="R86" i="19"/>
  <c r="O87" i="19"/>
  <c r="P87" i="19"/>
  <c r="Q87" i="19"/>
  <c r="R87" i="19"/>
  <c r="O88" i="19"/>
  <c r="P88" i="19"/>
  <c r="Q88" i="19"/>
  <c r="R88" i="19"/>
  <c r="O89" i="19"/>
  <c r="P89" i="19"/>
  <c r="Q89" i="19"/>
  <c r="R89" i="19"/>
  <c r="O90" i="19"/>
  <c r="P90" i="19"/>
  <c r="Q90" i="19"/>
  <c r="R90" i="19"/>
  <c r="O91" i="19"/>
  <c r="P91" i="19"/>
  <c r="Q91" i="19"/>
  <c r="R91" i="19"/>
  <c r="O92" i="19"/>
  <c r="P92" i="19"/>
  <c r="Q92" i="19"/>
  <c r="R92" i="19"/>
  <c r="O93" i="19"/>
  <c r="P93" i="19"/>
  <c r="Q93" i="19"/>
  <c r="R93" i="19"/>
  <c r="O94" i="19"/>
  <c r="P94" i="19"/>
  <c r="Q94" i="19"/>
  <c r="R94" i="19"/>
  <c r="O95" i="19"/>
  <c r="P95" i="19"/>
  <c r="Q95" i="19"/>
  <c r="R95" i="19"/>
  <c r="O96" i="19"/>
  <c r="P96" i="19"/>
  <c r="Q96" i="19"/>
  <c r="R96" i="19"/>
  <c r="O97" i="19"/>
  <c r="P97" i="19"/>
  <c r="Q97" i="19"/>
  <c r="R97" i="19"/>
  <c r="O98" i="19"/>
  <c r="P98" i="19"/>
  <c r="Q98" i="19"/>
  <c r="R98" i="19"/>
  <c r="O99" i="19"/>
  <c r="P99" i="19"/>
  <c r="Q99" i="19"/>
  <c r="R99" i="19"/>
  <c r="O100" i="19"/>
  <c r="P100" i="19"/>
  <c r="Q100" i="19"/>
  <c r="R100" i="19"/>
  <c r="O101" i="19"/>
  <c r="P101" i="19"/>
  <c r="Q101" i="19"/>
  <c r="R101" i="19"/>
  <c r="O102" i="19"/>
  <c r="P102" i="19"/>
  <c r="Q102" i="19"/>
  <c r="R102" i="19"/>
  <c r="O103" i="19"/>
  <c r="P103" i="19"/>
  <c r="Q103" i="19"/>
  <c r="R103" i="19"/>
  <c r="O104" i="19"/>
  <c r="P104" i="19"/>
  <c r="Q104" i="19"/>
  <c r="R104" i="19"/>
  <c r="O105" i="19"/>
  <c r="P105" i="19"/>
  <c r="Q105" i="19"/>
  <c r="R105" i="19"/>
  <c r="O106" i="19"/>
  <c r="P106" i="19"/>
  <c r="Q106" i="19"/>
  <c r="R106" i="19"/>
  <c r="O107" i="19"/>
  <c r="P107" i="19"/>
  <c r="Q107" i="19"/>
  <c r="R107" i="19"/>
  <c r="O108" i="19"/>
  <c r="P108" i="19"/>
  <c r="Q108" i="19"/>
  <c r="R108" i="19"/>
  <c r="O109" i="19"/>
  <c r="P109" i="19"/>
  <c r="Q109" i="19"/>
  <c r="R109" i="19"/>
  <c r="O110" i="19"/>
  <c r="P110" i="19"/>
  <c r="Q110" i="19"/>
  <c r="R110" i="19"/>
  <c r="O111" i="19"/>
  <c r="P111" i="19"/>
  <c r="Q111" i="19"/>
  <c r="R111" i="19"/>
  <c r="O112" i="19"/>
  <c r="P112" i="19"/>
  <c r="Q112" i="19"/>
  <c r="R112" i="19"/>
  <c r="O113" i="19"/>
  <c r="P113" i="19"/>
  <c r="Q113" i="19"/>
  <c r="R113" i="19"/>
  <c r="O114" i="19"/>
  <c r="P114" i="19"/>
  <c r="Q114" i="19"/>
  <c r="R114" i="19"/>
  <c r="O115" i="19"/>
  <c r="P115" i="19"/>
  <c r="Q115" i="19"/>
  <c r="R115" i="19"/>
  <c r="O116" i="19"/>
  <c r="P116" i="19"/>
  <c r="Q116" i="19"/>
  <c r="R116" i="19"/>
  <c r="O117" i="19"/>
  <c r="P117" i="19"/>
  <c r="Q117" i="19"/>
  <c r="R117" i="19"/>
  <c r="O118" i="19"/>
  <c r="P118" i="19"/>
  <c r="Q118" i="19"/>
  <c r="R118" i="19"/>
  <c r="O119" i="19"/>
  <c r="P119" i="19"/>
  <c r="Q119" i="19"/>
  <c r="R119" i="19"/>
  <c r="O120" i="19"/>
  <c r="P120" i="19"/>
  <c r="Q120" i="19"/>
  <c r="R120" i="19"/>
  <c r="O121" i="19"/>
  <c r="P121" i="19"/>
  <c r="Q121" i="19"/>
  <c r="R121" i="19"/>
  <c r="O122" i="19"/>
  <c r="P122" i="19"/>
  <c r="Q122" i="19"/>
  <c r="R122" i="19"/>
  <c r="O123" i="19"/>
  <c r="P123" i="19"/>
  <c r="Q123" i="19"/>
  <c r="R123" i="19"/>
  <c r="O124" i="19"/>
  <c r="P124" i="19"/>
  <c r="Q124" i="19"/>
  <c r="R124" i="19"/>
  <c r="O125" i="19"/>
  <c r="P125" i="19"/>
  <c r="Q125" i="19"/>
  <c r="R125" i="19"/>
  <c r="O126" i="19"/>
  <c r="P126" i="19"/>
  <c r="Q126" i="19"/>
  <c r="R126" i="19"/>
  <c r="O127" i="19"/>
  <c r="P127" i="19"/>
  <c r="Q127" i="19"/>
  <c r="R127" i="19"/>
  <c r="O128" i="19"/>
  <c r="P128" i="19"/>
  <c r="Q128" i="19"/>
  <c r="R128" i="19"/>
  <c r="O129" i="19"/>
  <c r="P129" i="19"/>
  <c r="Q129" i="19"/>
  <c r="R129" i="19"/>
  <c r="O130" i="19"/>
  <c r="P130" i="19"/>
  <c r="Q130" i="19"/>
  <c r="R130" i="19"/>
  <c r="O131" i="19"/>
  <c r="P131" i="19"/>
  <c r="Q131" i="19"/>
  <c r="R131" i="19"/>
  <c r="O132" i="19"/>
  <c r="P132" i="19"/>
  <c r="Q132" i="19"/>
  <c r="R132" i="19"/>
  <c r="O133" i="19"/>
  <c r="P133" i="19"/>
  <c r="Q133" i="19"/>
  <c r="R133" i="19"/>
  <c r="O134" i="19"/>
  <c r="P134" i="19"/>
  <c r="Q134" i="19"/>
  <c r="R134" i="19"/>
  <c r="O135" i="19"/>
  <c r="P135" i="19"/>
  <c r="Q135" i="19"/>
  <c r="R135" i="19"/>
  <c r="O136" i="19"/>
  <c r="P136" i="19"/>
  <c r="Q136" i="19"/>
  <c r="R136" i="19"/>
  <c r="O137" i="19"/>
  <c r="P137" i="19"/>
  <c r="Q137" i="19"/>
  <c r="R137" i="19"/>
  <c r="O138" i="19"/>
  <c r="P138" i="19"/>
  <c r="Q138" i="19"/>
  <c r="R138" i="19"/>
  <c r="O139" i="19"/>
  <c r="P139" i="19"/>
  <c r="Q139" i="19"/>
  <c r="R139" i="19"/>
  <c r="O140" i="19"/>
  <c r="P140" i="19"/>
  <c r="Q140" i="19"/>
  <c r="R140" i="19"/>
  <c r="O141" i="19"/>
  <c r="P141" i="19"/>
  <c r="Q141" i="19"/>
  <c r="R141" i="19"/>
  <c r="O142" i="19"/>
  <c r="P142" i="19"/>
  <c r="Q142" i="19"/>
  <c r="R142" i="19"/>
  <c r="O143" i="19"/>
  <c r="P143" i="19"/>
  <c r="Q143" i="19"/>
  <c r="R143" i="19"/>
  <c r="O144" i="19"/>
  <c r="P144" i="19"/>
  <c r="Q144" i="19"/>
  <c r="R144" i="19"/>
  <c r="O145" i="19"/>
  <c r="P145" i="19"/>
  <c r="Q145" i="19"/>
  <c r="R145" i="19"/>
  <c r="O146" i="19"/>
  <c r="P146" i="19"/>
  <c r="Q146" i="19"/>
  <c r="R146" i="19"/>
  <c r="O147" i="19"/>
  <c r="P147" i="19"/>
  <c r="Q147" i="19"/>
  <c r="R147" i="19"/>
  <c r="O148" i="19"/>
  <c r="P148" i="19"/>
  <c r="Q148" i="19"/>
  <c r="R148" i="19"/>
  <c r="O149" i="19"/>
  <c r="P149" i="19"/>
  <c r="Q149" i="19"/>
  <c r="R149" i="19"/>
  <c r="O150" i="19"/>
  <c r="P150" i="19"/>
  <c r="Q150" i="19"/>
  <c r="R150" i="19"/>
  <c r="O151" i="19"/>
  <c r="P151" i="19"/>
  <c r="Q151" i="19"/>
  <c r="R151" i="19"/>
  <c r="O152" i="19"/>
  <c r="P152" i="19"/>
  <c r="Q152" i="19"/>
  <c r="R152" i="19"/>
  <c r="O153" i="19"/>
  <c r="P153" i="19"/>
  <c r="Q153" i="19"/>
  <c r="R153" i="19"/>
  <c r="O154" i="19"/>
  <c r="P154" i="19"/>
  <c r="Q154" i="19"/>
  <c r="R154" i="19"/>
  <c r="O155" i="19"/>
  <c r="P155" i="19"/>
  <c r="Q155" i="19"/>
  <c r="R155" i="19"/>
  <c r="O156" i="19"/>
  <c r="P156" i="19"/>
  <c r="Q156" i="19"/>
  <c r="R156" i="19"/>
  <c r="O157" i="19"/>
  <c r="P157" i="19"/>
  <c r="Q157" i="19"/>
  <c r="R157" i="19"/>
  <c r="O158" i="19"/>
  <c r="P158" i="19"/>
  <c r="Q158" i="19"/>
  <c r="R158" i="19"/>
  <c r="O159" i="19"/>
  <c r="P159" i="19"/>
  <c r="Q159" i="19"/>
  <c r="R159" i="19"/>
  <c r="O160" i="19"/>
  <c r="P160" i="19"/>
  <c r="Q160" i="19"/>
  <c r="R160" i="19"/>
  <c r="O161" i="19"/>
  <c r="P161" i="19"/>
  <c r="Q161" i="19"/>
  <c r="R161" i="19"/>
  <c r="O162" i="19"/>
  <c r="P162" i="19"/>
  <c r="Q162" i="19"/>
  <c r="R162" i="19"/>
  <c r="O163" i="19"/>
  <c r="P163" i="19"/>
  <c r="Q163" i="19"/>
  <c r="R163" i="19"/>
  <c r="O164" i="19"/>
  <c r="P164" i="19"/>
  <c r="Q164" i="19"/>
  <c r="R164" i="19"/>
  <c r="O165" i="19"/>
  <c r="P165" i="19"/>
  <c r="Q165" i="19"/>
  <c r="R165" i="19"/>
  <c r="O166" i="19"/>
  <c r="P166" i="19"/>
  <c r="Q166" i="19"/>
  <c r="R166" i="19"/>
  <c r="O167" i="19"/>
  <c r="P167" i="19"/>
  <c r="Q167" i="19"/>
  <c r="R167" i="19"/>
  <c r="O168" i="19"/>
  <c r="P168" i="19"/>
  <c r="Q168" i="19"/>
  <c r="R168" i="19"/>
  <c r="O169" i="19"/>
  <c r="P169" i="19"/>
  <c r="Q169" i="19"/>
  <c r="R169" i="19"/>
  <c r="O170" i="19"/>
  <c r="P170" i="19"/>
  <c r="Q170" i="19"/>
  <c r="R170" i="19"/>
  <c r="O171" i="19"/>
  <c r="P171" i="19"/>
  <c r="Q171" i="19"/>
  <c r="R171" i="19"/>
  <c r="O172" i="19"/>
  <c r="P172" i="19"/>
  <c r="Q172" i="19"/>
  <c r="R172" i="19"/>
  <c r="O173" i="19"/>
  <c r="P173" i="19"/>
  <c r="Q173" i="19"/>
  <c r="R173" i="19"/>
  <c r="O174" i="19"/>
  <c r="P174" i="19"/>
  <c r="Q174" i="19"/>
  <c r="R174" i="19"/>
  <c r="O175" i="19"/>
  <c r="P175" i="19"/>
  <c r="Q175" i="19"/>
  <c r="R175" i="19"/>
  <c r="O176" i="19"/>
  <c r="P176" i="19"/>
  <c r="Q176" i="19"/>
  <c r="R176" i="19"/>
  <c r="O177" i="19"/>
  <c r="P177" i="19"/>
  <c r="Q177" i="19"/>
  <c r="R177" i="19"/>
  <c r="O178" i="19"/>
  <c r="P178" i="19"/>
  <c r="Q178" i="19"/>
  <c r="R178" i="19"/>
  <c r="O179" i="19"/>
  <c r="P179" i="19"/>
  <c r="Q179" i="19"/>
  <c r="R179" i="19"/>
  <c r="O180" i="19"/>
  <c r="P180" i="19"/>
  <c r="Q180" i="19"/>
  <c r="R180" i="19"/>
  <c r="O181" i="19"/>
  <c r="P181" i="19"/>
  <c r="Q181" i="19"/>
  <c r="R181" i="19"/>
  <c r="O182" i="19"/>
  <c r="P182" i="19"/>
  <c r="Q182" i="19"/>
  <c r="R182" i="19"/>
  <c r="O183" i="19"/>
  <c r="P183" i="19"/>
  <c r="Q183" i="19"/>
  <c r="R183" i="19"/>
  <c r="O184" i="19"/>
  <c r="P184" i="19"/>
  <c r="Q184" i="19"/>
  <c r="R184" i="19"/>
  <c r="O185" i="19"/>
  <c r="P185" i="19"/>
  <c r="Q185" i="19"/>
  <c r="R185" i="19"/>
  <c r="O186" i="19"/>
  <c r="P186" i="19"/>
  <c r="Q186" i="19"/>
  <c r="R186" i="19"/>
  <c r="O187" i="19"/>
  <c r="P187" i="19"/>
  <c r="Q187" i="19"/>
  <c r="R187" i="19"/>
  <c r="O188" i="19"/>
  <c r="P188" i="19"/>
  <c r="Q188" i="19"/>
  <c r="R188" i="19"/>
  <c r="O189" i="19"/>
  <c r="P189" i="19"/>
  <c r="Q189" i="19"/>
  <c r="R189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N153" i="19" s="1"/>
  <c r="C154" i="19"/>
  <c r="N154" i="19" s="1"/>
  <c r="C155" i="19"/>
  <c r="N155" i="19" s="1"/>
  <c r="C156" i="19"/>
  <c r="N156" i="19" s="1"/>
  <c r="C157" i="19"/>
  <c r="N157" i="19" s="1"/>
  <c r="C158" i="19"/>
  <c r="N158" i="19" s="1"/>
  <c r="C159" i="19"/>
  <c r="N159" i="19" s="1"/>
  <c r="C160" i="19"/>
  <c r="N160" i="19" s="1"/>
  <c r="C161" i="19"/>
  <c r="N161" i="19" s="1"/>
  <c r="C162" i="19"/>
  <c r="N162" i="19" s="1"/>
  <c r="C163" i="19"/>
  <c r="N163" i="19" s="1"/>
  <c r="C164" i="19"/>
  <c r="N164" i="19" s="1"/>
  <c r="C165" i="19"/>
  <c r="N165" i="19" s="1"/>
  <c r="C166" i="19"/>
  <c r="N166" i="19" s="1"/>
  <c r="C167" i="19"/>
  <c r="N167" i="19" s="1"/>
  <c r="C168" i="19"/>
  <c r="N168" i="19" s="1"/>
  <c r="C169" i="19"/>
  <c r="N169" i="19" s="1"/>
  <c r="C170" i="19"/>
  <c r="N170" i="19" s="1"/>
  <c r="C171" i="19"/>
  <c r="N171" i="19" s="1"/>
  <c r="C172" i="19"/>
  <c r="N172" i="19" s="1"/>
  <c r="C173" i="19"/>
  <c r="N173" i="19" s="1"/>
  <c r="C174" i="19"/>
  <c r="N174" i="19" s="1"/>
  <c r="C175" i="19"/>
  <c r="N175" i="19" s="1"/>
  <c r="C176" i="19"/>
  <c r="N176" i="19" s="1"/>
  <c r="C177" i="19"/>
  <c r="N177" i="19" s="1"/>
  <c r="C178" i="19"/>
  <c r="N178" i="19" s="1"/>
  <c r="C179" i="19"/>
  <c r="N179" i="19" s="1"/>
  <c r="C180" i="19"/>
  <c r="N180" i="19" s="1"/>
  <c r="C181" i="19"/>
  <c r="N181" i="19" s="1"/>
  <c r="C182" i="19"/>
  <c r="N182" i="19" s="1"/>
  <c r="C183" i="19"/>
  <c r="N183" i="19" s="1"/>
  <c r="C184" i="19"/>
  <c r="N184" i="19" s="1"/>
  <c r="C185" i="19"/>
  <c r="N185" i="19" s="1"/>
  <c r="C186" i="19"/>
  <c r="N186" i="19" s="1"/>
  <c r="C187" i="19"/>
  <c r="N187" i="19" s="1"/>
  <c r="C188" i="19"/>
  <c r="N188" i="19" s="1"/>
  <c r="C189" i="19"/>
  <c r="N189" i="19" s="1"/>
  <c r="C27" i="19"/>
  <c r="C26" i="19"/>
  <c r="C25" i="19"/>
  <c r="C24" i="19"/>
  <c r="O18" i="19" l="1"/>
  <c r="N24" i="19"/>
  <c r="M37" i="19"/>
  <c r="N37" i="19"/>
  <c r="G147" i="22"/>
  <c r="E147" i="22"/>
  <c r="C147" i="22"/>
  <c r="G141" i="22"/>
  <c r="E141" i="22"/>
  <c r="C141" i="22"/>
  <c r="T19" i="19"/>
  <c r="T18" i="19"/>
  <c r="T17" i="19"/>
  <c r="M24" i="19" l="1"/>
  <c r="B22" i="20" l="1"/>
  <c r="C22" i="20" s="1"/>
  <c r="R26" i="19" l="1"/>
  <c r="Q26" i="19"/>
  <c r="R25" i="19"/>
  <c r="Q25" i="19"/>
  <c r="P26" i="19"/>
  <c r="P25" i="19"/>
  <c r="O26" i="19"/>
  <c r="O25" i="19"/>
  <c r="N28" i="19" l="1"/>
  <c r="M104" i="19" l="1"/>
  <c r="N104" i="19"/>
  <c r="M105" i="19"/>
  <c r="N105" i="19"/>
  <c r="M106" i="19"/>
  <c r="N106" i="19"/>
  <c r="M107" i="19"/>
  <c r="N107" i="19"/>
  <c r="M108" i="19"/>
  <c r="N108" i="19"/>
  <c r="M109" i="19"/>
  <c r="N109" i="19"/>
  <c r="M110" i="19"/>
  <c r="N110" i="19"/>
  <c r="M111" i="19"/>
  <c r="N111" i="19"/>
  <c r="M112" i="19"/>
  <c r="N112" i="19"/>
  <c r="M113" i="19"/>
  <c r="N113" i="19"/>
  <c r="M114" i="19"/>
  <c r="N114" i="19"/>
  <c r="M115" i="19"/>
  <c r="N115" i="19"/>
  <c r="M116" i="19"/>
  <c r="N116" i="19"/>
  <c r="M117" i="19"/>
  <c r="N117" i="19"/>
  <c r="M118" i="19"/>
  <c r="N118" i="19"/>
  <c r="M119" i="19"/>
  <c r="N119" i="19"/>
  <c r="M120" i="19"/>
  <c r="N120" i="19"/>
  <c r="M121" i="19"/>
  <c r="N121" i="19"/>
  <c r="M122" i="19"/>
  <c r="N122" i="19"/>
  <c r="M123" i="19"/>
  <c r="N123" i="19"/>
  <c r="M124" i="19"/>
  <c r="N124" i="19"/>
  <c r="M125" i="19"/>
  <c r="N125" i="19"/>
  <c r="M126" i="19"/>
  <c r="N126" i="19"/>
  <c r="M127" i="19"/>
  <c r="N127" i="19"/>
  <c r="M128" i="19"/>
  <c r="N128" i="19"/>
  <c r="M129" i="19"/>
  <c r="N129" i="19"/>
  <c r="M130" i="19"/>
  <c r="N130" i="19"/>
  <c r="M131" i="19"/>
  <c r="N131" i="19"/>
  <c r="M132" i="19"/>
  <c r="N132" i="19"/>
  <c r="M133" i="19"/>
  <c r="N133" i="19"/>
  <c r="M134" i="19"/>
  <c r="N134" i="19"/>
  <c r="M135" i="19"/>
  <c r="N135" i="19"/>
  <c r="M136" i="19"/>
  <c r="N136" i="19"/>
  <c r="M137" i="19"/>
  <c r="N137" i="19"/>
  <c r="M138" i="19"/>
  <c r="N138" i="19"/>
  <c r="M139" i="19"/>
  <c r="N139" i="19"/>
  <c r="M140" i="19"/>
  <c r="N140" i="19"/>
  <c r="M141" i="19"/>
  <c r="N141" i="19"/>
  <c r="M142" i="19"/>
  <c r="N142" i="19"/>
  <c r="M143" i="19"/>
  <c r="N143" i="19"/>
  <c r="M144" i="19"/>
  <c r="N144" i="19"/>
  <c r="M145" i="19"/>
  <c r="N145" i="19"/>
  <c r="M146" i="19"/>
  <c r="N146" i="19"/>
  <c r="M147" i="19"/>
  <c r="N147" i="19"/>
  <c r="M148" i="19"/>
  <c r="N148" i="19"/>
  <c r="M149" i="19"/>
  <c r="N149" i="19"/>
  <c r="M150" i="19"/>
  <c r="N150" i="19"/>
  <c r="M151" i="19"/>
  <c r="N151" i="19"/>
  <c r="M152" i="19"/>
  <c r="N152" i="19"/>
  <c r="M103" i="19"/>
  <c r="N103" i="19"/>
  <c r="T14" i="19" l="1"/>
  <c r="T1" i="19" l="1"/>
  <c r="A14" i="19"/>
  <c r="L12" i="20" l="1"/>
  <c r="P16" i="19"/>
  <c r="O16" i="19"/>
  <c r="N16" i="19"/>
  <c r="M16" i="19"/>
  <c r="M25" i="19"/>
  <c r="N25" i="19"/>
  <c r="M26" i="19"/>
  <c r="N26" i="19"/>
  <c r="M27" i="19"/>
  <c r="N27" i="19"/>
  <c r="M28" i="19"/>
  <c r="M29" i="19"/>
  <c r="N29" i="19"/>
  <c r="M30" i="19"/>
  <c r="N30" i="19"/>
  <c r="M31" i="19"/>
  <c r="N31" i="19"/>
  <c r="M32" i="19"/>
  <c r="N32" i="19"/>
  <c r="M33" i="19"/>
  <c r="N33" i="19"/>
  <c r="M34" i="19"/>
  <c r="N34" i="19"/>
  <c r="M35" i="19"/>
  <c r="N35" i="19"/>
  <c r="M36" i="19"/>
  <c r="N36" i="19"/>
  <c r="M38" i="19"/>
  <c r="N38" i="19"/>
  <c r="M39" i="19"/>
  <c r="N39" i="19"/>
  <c r="M40" i="19"/>
  <c r="N40" i="19"/>
  <c r="M41" i="19"/>
  <c r="N41" i="19"/>
  <c r="M42" i="19"/>
  <c r="N42" i="19"/>
  <c r="M43" i="19"/>
  <c r="N43" i="19"/>
  <c r="M44" i="19"/>
  <c r="N44" i="19"/>
  <c r="M45" i="19"/>
  <c r="N45" i="19"/>
  <c r="M46" i="19"/>
  <c r="N46" i="19"/>
  <c r="M47" i="19"/>
  <c r="N47" i="19"/>
  <c r="M48" i="19"/>
  <c r="N48" i="19"/>
  <c r="M49" i="19"/>
  <c r="N49" i="19"/>
  <c r="M50" i="19"/>
  <c r="N50" i="19"/>
  <c r="M51" i="19"/>
  <c r="N51" i="19"/>
  <c r="M52" i="19"/>
  <c r="N52" i="19"/>
  <c r="M53" i="19"/>
  <c r="N53" i="19"/>
  <c r="M54" i="19"/>
  <c r="N54" i="19"/>
  <c r="M55" i="19"/>
  <c r="N55" i="19"/>
  <c r="M56" i="19"/>
  <c r="N56" i="19"/>
  <c r="M57" i="19"/>
  <c r="N57" i="19"/>
  <c r="M58" i="19"/>
  <c r="N58" i="19"/>
  <c r="M59" i="19"/>
  <c r="N59" i="19"/>
  <c r="M60" i="19"/>
  <c r="N60" i="19"/>
  <c r="M61" i="19"/>
  <c r="N61" i="19"/>
  <c r="M62" i="19"/>
  <c r="N62" i="19"/>
  <c r="M63" i="19"/>
  <c r="N63" i="19"/>
  <c r="M64" i="19"/>
  <c r="N64" i="19"/>
  <c r="M65" i="19"/>
  <c r="N65" i="19"/>
  <c r="M66" i="19"/>
  <c r="N66" i="19"/>
  <c r="M67" i="19"/>
  <c r="N67" i="19"/>
  <c r="M68" i="19"/>
  <c r="N68" i="19"/>
  <c r="M69" i="19"/>
  <c r="N69" i="19"/>
  <c r="M70" i="19"/>
  <c r="N70" i="19"/>
  <c r="M71" i="19"/>
  <c r="N71" i="19"/>
  <c r="M72" i="19"/>
  <c r="N72" i="19"/>
  <c r="M73" i="19"/>
  <c r="N73" i="19"/>
  <c r="M74" i="19"/>
  <c r="N74" i="19"/>
  <c r="M75" i="19"/>
  <c r="N75" i="19"/>
  <c r="M76" i="19"/>
  <c r="N76" i="19"/>
  <c r="M77" i="19"/>
  <c r="N77" i="19"/>
  <c r="M78" i="19"/>
  <c r="N78" i="19"/>
  <c r="M79" i="19"/>
  <c r="N79" i="19"/>
  <c r="M80" i="19"/>
  <c r="N80" i="19"/>
  <c r="M81" i="19"/>
  <c r="N81" i="19"/>
  <c r="M82" i="19"/>
  <c r="N82" i="19"/>
  <c r="M83" i="19"/>
  <c r="N83" i="19"/>
  <c r="M84" i="19"/>
  <c r="N84" i="19"/>
  <c r="M85" i="19"/>
  <c r="N85" i="19"/>
  <c r="M86" i="19"/>
  <c r="N86" i="19"/>
  <c r="M87" i="19"/>
  <c r="N87" i="19"/>
  <c r="M88" i="19"/>
  <c r="N88" i="19"/>
  <c r="M89" i="19"/>
  <c r="N89" i="19"/>
  <c r="M90" i="19"/>
  <c r="N90" i="19"/>
  <c r="M91" i="19"/>
  <c r="N91" i="19"/>
  <c r="M92" i="19"/>
  <c r="N92" i="19"/>
  <c r="M93" i="19"/>
  <c r="N93" i="19"/>
  <c r="M94" i="19"/>
  <c r="N94" i="19"/>
  <c r="M95" i="19"/>
  <c r="N95" i="19"/>
  <c r="M96" i="19"/>
  <c r="N96" i="19"/>
  <c r="M97" i="19"/>
  <c r="N97" i="19"/>
  <c r="M98" i="19"/>
  <c r="N98" i="19"/>
  <c r="M99" i="19"/>
  <c r="N99" i="19"/>
  <c r="M100" i="19"/>
  <c r="N100" i="19"/>
  <c r="M101" i="19"/>
  <c r="N101" i="19"/>
  <c r="M102" i="19"/>
  <c r="N102" i="19"/>
  <c r="P24" i="19"/>
  <c r="P12" i="20" l="1"/>
  <c r="L22" i="20"/>
  <c r="L25" i="20" l="1"/>
  <c r="P25" i="20" s="1"/>
  <c r="W25" i="20" s="1"/>
  <c r="L23" i="20"/>
  <c r="P23" i="20" s="1"/>
  <c r="W23" i="20" s="1"/>
  <c r="L24" i="20"/>
  <c r="P24" i="20" s="1"/>
  <c r="W24" i="20" s="1"/>
  <c r="P22" i="20"/>
  <c r="T12" i="20"/>
  <c r="T13" i="20" s="1"/>
  <c r="P13" i="20" s="1"/>
  <c r="U12" i="20"/>
  <c r="O12" i="20"/>
  <c r="W12" i="20"/>
  <c r="Y12" i="20" s="1"/>
  <c r="O24" i="20" l="1"/>
  <c r="O25" i="20"/>
  <c r="O23" i="20"/>
  <c r="Y24" i="20"/>
  <c r="Y25" i="20"/>
  <c r="W22" i="20"/>
  <c r="U22" i="20"/>
  <c r="O22" i="20"/>
  <c r="U23" i="20"/>
  <c r="T23" i="20"/>
  <c r="U24" i="20"/>
  <c r="T24" i="20"/>
  <c r="U25" i="20"/>
  <c r="T25" i="20"/>
  <c r="O13" i="20"/>
  <c r="U13" i="20"/>
  <c r="W13" i="20"/>
  <c r="Y13" i="20" s="1"/>
  <c r="Z13" i="20" s="1"/>
  <c r="Z12" i="20"/>
  <c r="L19" i="20"/>
  <c r="L14" i="20"/>
  <c r="Z24" i="20" l="1"/>
  <c r="Y23" i="20"/>
  <c r="Z23" i="20" s="1"/>
  <c r="Z25" i="20"/>
  <c r="P19" i="20"/>
  <c r="P14" i="20"/>
  <c r="O19" i="20" l="1"/>
  <c r="W19" i="20"/>
  <c r="Y19" i="20" s="1"/>
  <c r="U19" i="20"/>
  <c r="T19" i="20"/>
  <c r="T20" i="20" s="1"/>
  <c r="P20" i="20" s="1"/>
  <c r="O14" i="20"/>
  <c r="W14" i="20"/>
  <c r="Y14" i="20" s="1"/>
  <c r="Z14" i="20" s="1"/>
  <c r="T14" i="20"/>
  <c r="T15" i="20" s="1"/>
  <c r="P15" i="20" s="1"/>
  <c r="T16" i="20" s="1"/>
  <c r="P16" i="20" s="1"/>
  <c r="U14" i="20"/>
  <c r="W20" i="20" l="1"/>
  <c r="Y20" i="20" s="1"/>
  <c r="Z20" i="20" s="1"/>
  <c r="O20" i="20"/>
  <c r="Y22" i="20"/>
  <c r="Z22" i="20" s="1"/>
  <c r="T22" i="20"/>
  <c r="O16" i="20"/>
  <c r="W16" i="20"/>
  <c r="Y16" i="20" s="1"/>
  <c r="Z16" i="20" s="1"/>
  <c r="U15" i="20"/>
  <c r="O15" i="20"/>
  <c r="W15" i="20"/>
  <c r="Y15" i="20" s="1"/>
  <c r="Z15" i="20" s="1"/>
  <c r="T21" i="20"/>
  <c r="P21" i="20" s="1"/>
  <c r="U20" i="20"/>
  <c r="Z19" i="20"/>
  <c r="T17" i="20"/>
  <c r="P17" i="20" s="1"/>
  <c r="U16" i="20"/>
  <c r="U21" i="20" l="1"/>
  <c r="O21" i="20"/>
  <c r="W21" i="20"/>
  <c r="U17" i="20"/>
  <c r="O17" i="20"/>
  <c r="W17" i="20"/>
  <c r="Y17" i="20" s="1"/>
  <c r="Z17" i="20" s="1"/>
  <c r="Y21" i="20"/>
  <c r="U27" i="20" l="1"/>
  <c r="P27" i="20" s="1"/>
  <c r="Z21" i="20"/>
  <c r="Z27" i="20" l="1"/>
  <c r="R29" i="20" s="1"/>
  <c r="Z28" i="20" l="1"/>
  <c r="Z29" i="20" s="1"/>
</calcChain>
</file>

<file path=xl/sharedStrings.xml><?xml version="1.0" encoding="utf-8"?>
<sst xmlns="http://schemas.openxmlformats.org/spreadsheetml/2006/main" count="735" uniqueCount="532">
  <si>
    <t>ISOLDOR</t>
  </si>
  <si>
    <t>l</t>
  </si>
  <si>
    <t>ml</t>
  </si>
  <si>
    <t>m²</t>
  </si>
  <si>
    <t>Intérieur</t>
  </si>
  <si>
    <t>G00</t>
  </si>
  <si>
    <t>G01</t>
  </si>
  <si>
    <t>G02</t>
  </si>
  <si>
    <t>G03</t>
  </si>
  <si>
    <t>G05</t>
  </si>
  <si>
    <t>G06</t>
  </si>
  <si>
    <t>G07</t>
  </si>
  <si>
    <t>G08</t>
  </si>
  <si>
    <t>G09</t>
  </si>
  <si>
    <t>G10</t>
  </si>
  <si>
    <t>G11</t>
  </si>
  <si>
    <t>G12</t>
  </si>
  <si>
    <t>S00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</si>
  <si>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</si>
  <si>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</si>
  <si>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</si>
  <si>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</si>
  <si>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</si>
  <si>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</si>
  <si>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</si>
  <si>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</si>
  <si>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</si>
  <si>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</si>
  <si>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</si>
  <si>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</si>
  <si>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</si>
  <si>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</si>
  <si>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</si>
  <si>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</si>
  <si>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</si>
  <si>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</si>
  <si>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</si>
  <si>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</si>
  <si>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</si>
  <si>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</si>
  <si>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</si>
  <si>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</si>
  <si>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</si>
  <si>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</si>
  <si>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</si>
  <si>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</si>
  <si>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</si>
  <si>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</si>
  <si>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</si>
  <si>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</si>
  <si>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</si>
  <si>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</si>
  <si>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</si>
  <si>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</si>
  <si>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</si>
  <si>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</si>
  <si>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</si>
  <si>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</si>
  <si>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</si>
  <si>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</si>
  <si>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</si>
  <si>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</si>
  <si>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</si>
  <si>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</si>
  <si>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</si>
  <si>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</si>
  <si>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</si>
  <si>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</si>
  <si>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</si>
  <si>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</si>
  <si>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</si>
  <si>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</si>
  <si>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</si>
  <si>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</si>
  <si>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</si>
  <si>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</si>
  <si>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</si>
  <si>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</si>
  <si>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</si>
  <si>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</si>
  <si>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</si>
  <si>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</si>
  <si>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</si>
  <si>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</si>
  <si>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Produit:</t>
  </si>
  <si>
    <t>Dimension du projet:</t>
  </si>
  <si>
    <t>Applicable en</t>
  </si>
  <si>
    <t>DECOPRIMER</t>
  </si>
  <si>
    <t>CONSOMMATION</t>
  </si>
  <si>
    <t>Usine</t>
  </si>
  <si>
    <t>Projet</t>
  </si>
  <si>
    <t>CONDITIONNEMENT</t>
  </si>
  <si>
    <t>à</t>
  </si>
  <si>
    <t>X</t>
  </si>
  <si>
    <t>/</t>
  </si>
  <si>
    <t>Préparation</t>
  </si>
  <si>
    <r>
      <t xml:space="preserve">ISOLDOR </t>
    </r>
    <r>
      <rPr>
        <b/>
        <sz val="10"/>
        <color rgb="FFFF0000"/>
        <rFont val="Arial"/>
        <family val="2"/>
      </rPr>
      <t>(Intérieur)</t>
    </r>
  </si>
  <si>
    <t>Réf</t>
  </si>
  <si>
    <t>Quantité</t>
  </si>
  <si>
    <t>A commander</t>
  </si>
  <si>
    <r>
      <rPr>
        <b/>
        <sz val="10"/>
        <color theme="1"/>
        <rFont val="Arial"/>
        <family val="2"/>
      </rPr>
      <t xml:space="preserve">Prix vente HT </t>
    </r>
    <r>
      <rPr>
        <b/>
        <sz val="8"/>
        <color theme="1"/>
        <rFont val="Arial"/>
        <family val="2"/>
      </rPr>
      <t>(Exwork)</t>
    </r>
  </si>
  <si>
    <t>Remise</t>
  </si>
  <si>
    <t>U Brut</t>
  </si>
  <si>
    <t>TOTAL</t>
  </si>
  <si>
    <t>Kg</t>
  </si>
  <si>
    <t>Poid estimé</t>
  </si>
  <si>
    <t>Total HT</t>
  </si>
  <si>
    <t>TVA</t>
  </si>
  <si>
    <t>TOTAL TTC</t>
  </si>
  <si>
    <t>Prix moyen HT / m²</t>
  </si>
  <si>
    <t>Les test de couleurs sont très vivement conseillés avant mise en œuvre</t>
  </si>
  <si>
    <t>Informations données à titre indicatifs - n'engage en aucune manière notre société</t>
  </si>
  <si>
    <r>
      <t xml:space="preserve">Exemple de calcul pour </t>
    </r>
    <r>
      <rPr>
        <b/>
        <sz val="14"/>
        <color theme="3" tint="0.39997558519241921"/>
        <rFont val="Arial"/>
        <family val="2"/>
      </rPr>
      <t>Badigeon à la chaux</t>
    </r>
  </si>
  <si>
    <t>COMMUN - Base de données couleurs</t>
  </si>
  <si>
    <t>COMMUN - Base de données Références / Prix</t>
  </si>
  <si>
    <t>ISO5</t>
  </si>
  <si>
    <t>ISO0,75</t>
  </si>
  <si>
    <t>DECO 15L</t>
  </si>
  <si>
    <t>DECO 5L</t>
  </si>
  <si>
    <t>DECO 2,5 L</t>
  </si>
  <si>
    <t>DECO 1,25L</t>
  </si>
  <si>
    <t>Gamme rouge / rose</t>
  </si>
  <si>
    <t>Gamme bleu / violet</t>
  </si>
  <si>
    <t>Gamme jaune / orange</t>
  </si>
  <si>
    <t>Gamme vert</t>
  </si>
  <si>
    <t>Gamme marron / beige</t>
  </si>
  <si>
    <t>Gamme gris</t>
  </si>
  <si>
    <t>MY1 OR   G01</t>
  </si>
  <si>
    <t>MY1 OR   G02</t>
  </si>
  <si>
    <t>MY1 OR   G03</t>
  </si>
  <si>
    <t>MY1 OR   G04</t>
  </si>
  <si>
    <t>MY1 OR   G05</t>
  </si>
  <si>
    <t>MY1 OR   G06</t>
  </si>
  <si>
    <t>MY1 OR   G07</t>
  </si>
  <si>
    <t>MY1 OR   G08</t>
  </si>
  <si>
    <t>MY1 OR   G09</t>
  </si>
  <si>
    <t>MY1 OR   G10</t>
  </si>
  <si>
    <t>MY1 OR   G11</t>
  </si>
  <si>
    <t>MY1 OR   G12</t>
  </si>
  <si>
    <t>MY1 ARGENT  S01</t>
  </si>
  <si>
    <t>MY1 ARGENT  S02</t>
  </si>
  <si>
    <t>MY1 ARGENT  S03</t>
  </si>
  <si>
    <t>MY1 ARGENT  S04</t>
  </si>
  <si>
    <t>MY1 ARGENT  S05</t>
  </si>
  <si>
    <t>MY1 ARGENT  S06</t>
  </si>
  <si>
    <t>MY1 ARGENT  S07</t>
  </si>
  <si>
    <t>MY1 ARGENT  S08</t>
  </si>
  <si>
    <t>MY1 ARGENT  S09</t>
  </si>
  <si>
    <t>MY1 ARGENT  S10</t>
  </si>
  <si>
    <t>MY1 ARGENT  S11</t>
  </si>
  <si>
    <t>MY1 ARGENT  S12</t>
  </si>
  <si>
    <t>MY1 ARGENT  S13</t>
  </si>
  <si>
    <t>MY1 ARGENT  S14</t>
  </si>
  <si>
    <t>MY1 ARGENT  S15</t>
  </si>
  <si>
    <t>MY1 ARGENT  S16</t>
  </si>
  <si>
    <t>MY1 ARGENT  S17</t>
  </si>
  <si>
    <t>MY1 ARGENT  S18</t>
  </si>
  <si>
    <t>MY1 ARGENT  S19</t>
  </si>
  <si>
    <t>MY1 ARGENT  S20</t>
  </si>
  <si>
    <t>MY1 ARGENT  S21</t>
  </si>
  <si>
    <t>MY1 ARGENT  S22</t>
  </si>
  <si>
    <t>MY1 ARGENT  S23</t>
  </si>
  <si>
    <t>MY1 ARGENT  S24</t>
  </si>
  <si>
    <t>MY1 ARGENT  S25</t>
  </si>
  <si>
    <t>MY1 ARGENT  S26</t>
  </si>
  <si>
    <t>MY1 ARGENT  S27</t>
  </si>
  <si>
    <t>MY1 ARGENT  S28</t>
  </si>
  <si>
    <t>MY1 ARGENT  S29</t>
  </si>
  <si>
    <t>MY1 ARGENT  S30</t>
  </si>
  <si>
    <t>MY1 ARGENT  S31</t>
  </si>
  <si>
    <t>MY1 ARGENT  S32</t>
  </si>
  <si>
    <t>MY1 ARGENT  S33</t>
  </si>
  <si>
    <t>MY1 ARGENT  S34</t>
  </si>
  <si>
    <t>MY1 ARGENT  S35</t>
  </si>
  <si>
    <t>MY1 ARGENT  S36</t>
  </si>
  <si>
    <t>MY1 ARGENT  S37</t>
  </si>
  <si>
    <t>MY1 ARGENT  S38</t>
  </si>
  <si>
    <t>MY1 ARGENT  S39</t>
  </si>
  <si>
    <t>MY1 ARGENT  S40</t>
  </si>
  <si>
    <t>MY1 ARGENT  S41</t>
  </si>
  <si>
    <t>MY1 ARGENT  S42</t>
  </si>
  <si>
    <t>MY1 ARGENT  S43</t>
  </si>
  <si>
    <t>MY1 ARGENT  S44</t>
  </si>
  <si>
    <t>MY1 ARGENT  S45</t>
  </si>
  <si>
    <t>MY1 ARGENT  S46</t>
  </si>
  <si>
    <t>MY1 ARGENT  S47</t>
  </si>
  <si>
    <t>MY1 ARGENT  S48</t>
  </si>
  <si>
    <t>MY1 ARGENT  S49</t>
  </si>
  <si>
    <t>MY1 ARGENT  S50</t>
  </si>
  <si>
    <t>MY1 ARGENT  S51</t>
  </si>
  <si>
    <t>MY1 ARGENT  S52</t>
  </si>
  <si>
    <t>MY1 ARGENT  S53</t>
  </si>
  <si>
    <t>MY1 ARGENT  S54</t>
  </si>
  <si>
    <t>MY1 ARGENT  S55</t>
  </si>
  <si>
    <t>MY1 ARGENT  S56</t>
  </si>
  <si>
    <t>MY1 ARGENT  S57</t>
  </si>
  <si>
    <t>MY1 ARGENT  S58</t>
  </si>
  <si>
    <t>MY1 ARGENT  S59</t>
  </si>
  <si>
    <t>MY1 ARGENT  S60</t>
  </si>
  <si>
    <t>MY1 ARGENT  S61</t>
  </si>
  <si>
    <t>MY1 ARGENT  S62</t>
  </si>
  <si>
    <t>MY1 ARGENT  S63</t>
  </si>
  <si>
    <t>MY1 ARGENT  S64</t>
  </si>
  <si>
    <t>MY1 ARGENT  S65</t>
  </si>
  <si>
    <t>MY1 ARGENT  S66</t>
  </si>
  <si>
    <t>S67</t>
  </si>
  <si>
    <t>S68</t>
  </si>
  <si>
    <t>S69</t>
  </si>
  <si>
    <t>S70</t>
  </si>
  <si>
    <t>S71</t>
  </si>
  <si>
    <t>S72</t>
  </si>
  <si>
    <t>S73</t>
  </si>
  <si>
    <t>S74</t>
  </si>
  <si>
    <t>S75</t>
  </si>
  <si>
    <t>S76</t>
  </si>
  <si>
    <t>S77</t>
  </si>
  <si>
    <t>S78</t>
  </si>
  <si>
    <t>S79</t>
  </si>
  <si>
    <t>S80</t>
  </si>
  <si>
    <t>S81</t>
  </si>
  <si>
    <t>S82</t>
  </si>
  <si>
    <t>S83</t>
  </si>
  <si>
    <t>S84</t>
  </si>
  <si>
    <t>S85</t>
  </si>
  <si>
    <t>S86</t>
  </si>
  <si>
    <t>S87</t>
  </si>
  <si>
    <t>S88</t>
  </si>
  <si>
    <t>S89</t>
  </si>
  <si>
    <t>S90</t>
  </si>
  <si>
    <t>S91</t>
  </si>
  <si>
    <t>S92</t>
  </si>
  <si>
    <t>S93</t>
  </si>
  <si>
    <t>S94</t>
  </si>
  <si>
    <t>S95</t>
  </si>
  <si>
    <t>S96</t>
  </si>
  <si>
    <t>S97</t>
  </si>
  <si>
    <t>S98</t>
  </si>
  <si>
    <t>S99</t>
  </si>
  <si>
    <t>S100</t>
  </si>
  <si>
    <t>S101</t>
  </si>
  <si>
    <t>S102</t>
  </si>
  <si>
    <t>S103</t>
  </si>
  <si>
    <t>S104</t>
  </si>
  <si>
    <t>S105</t>
  </si>
  <si>
    <t>S106</t>
  </si>
  <si>
    <t>S107</t>
  </si>
  <si>
    <t>S108</t>
  </si>
  <si>
    <t>S109</t>
  </si>
  <si>
    <t>S110</t>
  </si>
  <si>
    <t>S111</t>
  </si>
  <si>
    <t>S112</t>
  </si>
  <si>
    <t>S113</t>
  </si>
  <si>
    <t>S114</t>
  </si>
  <si>
    <t>S115</t>
  </si>
  <si>
    <t>MY1 ARGENT  S67</t>
  </si>
  <si>
    <t>MY1 ARGENT  S68</t>
  </si>
  <si>
    <t>MY1 ARGENT  S69</t>
  </si>
  <si>
    <t>MY1 ARGENT  S70</t>
  </si>
  <si>
    <t>MY1 ARGENT  S71</t>
  </si>
  <si>
    <t>MY1 ARGENT  S72</t>
  </si>
  <si>
    <t>MY1 ARGENT  S73</t>
  </si>
  <si>
    <t>MY1 ARGENT  S74</t>
  </si>
  <si>
    <t>MY1 ARGENT  S75</t>
  </si>
  <si>
    <t>MY1 ARGENT  S76</t>
  </si>
  <si>
    <t>MY1 ARGENT  S77</t>
  </si>
  <si>
    <t>MY1 ARGENT  S78</t>
  </si>
  <si>
    <t>MY1 ARGENT  S79</t>
  </si>
  <si>
    <t>MY1 ARGENT  S80</t>
  </si>
  <si>
    <t>MY1 ARGENT  S81</t>
  </si>
  <si>
    <t>MY1 ARGENT  S82</t>
  </si>
  <si>
    <t>MY1 ARGENT  S83</t>
  </si>
  <si>
    <t>MY1 ARGENT  S84</t>
  </si>
  <si>
    <t>MY1 ARGENT  S85</t>
  </si>
  <si>
    <t>MY1 ARGENT  S86</t>
  </si>
  <si>
    <t>MY1 ARGENT  S87</t>
  </si>
  <si>
    <t>MY1 ARGENT  S88</t>
  </si>
  <si>
    <t>MY1 ARGENT  S89</t>
  </si>
  <si>
    <t>MY1 ARGENT  S90</t>
  </si>
  <si>
    <t>MY1 ARGENT  S91</t>
  </si>
  <si>
    <t>MY1 ARGENT  S92</t>
  </si>
  <si>
    <t>MY1 ARGENT  S93</t>
  </si>
  <si>
    <t>MY1 ARGENT  S94</t>
  </si>
  <si>
    <t>MY1 ARGENT  S95</t>
  </si>
  <si>
    <t>MY1 ARGENT  S96</t>
  </si>
  <si>
    <t>MY1 ARGENT  S97</t>
  </si>
  <si>
    <t>MY1 ARGENT  S98</t>
  </si>
  <si>
    <t>MY1 ARGENT  S99</t>
  </si>
  <si>
    <t>MY1 ARGENT  S100</t>
  </si>
  <si>
    <t>MY1 ARGENT  S101</t>
  </si>
  <si>
    <t>MY1 ARGENT  S102</t>
  </si>
  <si>
    <t>MY1 ARGENT  S103</t>
  </si>
  <si>
    <t>MY1 ARGENT  S104</t>
  </si>
  <si>
    <t>MY1 ARGENT  S105</t>
  </si>
  <si>
    <t>MY1 ARGENT  S106</t>
  </si>
  <si>
    <t>MY1 ARGENT  S107</t>
  </si>
  <si>
    <t>MY1 ARGENT  S108</t>
  </si>
  <si>
    <t>MY1 ARGENT  S109</t>
  </si>
  <si>
    <t>MY1 ARGENT  S110</t>
  </si>
  <si>
    <t>MY1 ARGENT  S111</t>
  </si>
  <si>
    <t>MY1 ARGENT  S112</t>
  </si>
  <si>
    <t>MY1 ARGENT  S113</t>
  </si>
  <si>
    <t>MY1 ARGENT  S114</t>
  </si>
  <si>
    <t>MY1 ARGENT  S115</t>
  </si>
  <si>
    <t>MY1 ARGENT  S00</t>
  </si>
  <si>
    <t>MY1 OR   G00</t>
  </si>
  <si>
    <t>BASE</t>
  </si>
  <si>
    <t>G04</t>
  </si>
  <si>
    <t>ARGENT</t>
  </si>
  <si>
    <t>1 goutte =</t>
  </si>
  <si>
    <t>par m²</t>
  </si>
  <si>
    <t>OR</t>
  </si>
  <si>
    <t>L</t>
  </si>
  <si>
    <t>Peinture de base</t>
  </si>
  <si>
    <t>DEMANDEZ UN DEVIS GRATUIT POUR VOTRE PROJET</t>
  </si>
  <si>
    <t>Consommation Pour 2,5 L</t>
  </si>
  <si>
    <t>Consommation Par m²</t>
  </si>
  <si>
    <t>COLSET-R</t>
  </si>
  <si>
    <t>COLSET-B</t>
  </si>
  <si>
    <t>COLSET-J</t>
  </si>
  <si>
    <t>COLSET-N</t>
  </si>
  <si>
    <t>COLORSET ROUGE</t>
  </si>
  <si>
    <t>COLORSET BLEU</t>
  </si>
  <si>
    <t>COLORSET JAUNE</t>
  </si>
  <si>
    <t>COLORSET NOIR</t>
  </si>
  <si>
    <t>KROMYA Couleurs Or/Ag</t>
  </si>
  <si>
    <t>KROMYA MY4</t>
  </si>
  <si>
    <t>KROMYA MY4 - Base de données couleurs</t>
  </si>
  <si>
    <t>KROMYA MY4 - Base de données Références / Prix</t>
  </si>
  <si>
    <t>MY4 OR</t>
  </si>
  <si>
    <t>KROMYA MY4 ARGENT</t>
  </si>
  <si>
    <t>MY4-00</t>
  </si>
  <si>
    <t>MY4-01</t>
  </si>
  <si>
    <t>MY4-02</t>
  </si>
  <si>
    <t>MY4-03</t>
  </si>
  <si>
    <t>MY4-04</t>
  </si>
  <si>
    <t>MY4-05</t>
  </si>
  <si>
    <t>MY4-06</t>
  </si>
  <si>
    <t>MY4-07</t>
  </si>
  <si>
    <t>MY4-08</t>
  </si>
  <si>
    <t>MY4-09</t>
  </si>
  <si>
    <t>MY4-10</t>
  </si>
  <si>
    <t>MY4-11</t>
  </si>
  <si>
    <t>MY4-12</t>
  </si>
  <si>
    <t>MY4-13</t>
  </si>
  <si>
    <t>MY4-14</t>
  </si>
  <si>
    <t>MY4-15</t>
  </si>
  <si>
    <t>MY4-16</t>
  </si>
  <si>
    <t>MY4-17</t>
  </si>
  <si>
    <t>MY4-18</t>
  </si>
  <si>
    <t>MY4-19</t>
  </si>
  <si>
    <t>MY4-20</t>
  </si>
  <si>
    <t>MY4-21</t>
  </si>
  <si>
    <t>MY4-22</t>
  </si>
  <si>
    <t>MY4-23</t>
  </si>
  <si>
    <t>MY4-24</t>
  </si>
  <si>
    <t>MY4-25</t>
  </si>
  <si>
    <t>MY4-26</t>
  </si>
  <si>
    <t>MY4-27</t>
  </si>
  <si>
    <t>MY4-28</t>
  </si>
  <si>
    <t>MY4-29</t>
  </si>
  <si>
    <t>MY4-30</t>
  </si>
  <si>
    <t>MY4-31</t>
  </si>
  <si>
    <t>MY4-32</t>
  </si>
  <si>
    <t>MY4-33</t>
  </si>
  <si>
    <t>MY4-34</t>
  </si>
  <si>
    <t>MY4-35</t>
  </si>
  <si>
    <t>MY4-36</t>
  </si>
  <si>
    <t>MY4-37</t>
  </si>
  <si>
    <t>MY4-38</t>
  </si>
  <si>
    <t>MY4-39</t>
  </si>
  <si>
    <t>MY4-40</t>
  </si>
  <si>
    <t>MY4-41</t>
  </si>
  <si>
    <t>MY4-42</t>
  </si>
  <si>
    <t>MY4-43</t>
  </si>
  <si>
    <t>MY4-44</t>
  </si>
  <si>
    <t>MY4-45</t>
  </si>
  <si>
    <t>MY4-46</t>
  </si>
  <si>
    <t>MY4-47</t>
  </si>
  <si>
    <t>MY4-48</t>
  </si>
  <si>
    <t>MY4-49</t>
  </si>
  <si>
    <t>MY4-50</t>
  </si>
  <si>
    <t>MY4-51</t>
  </si>
  <si>
    <t>MY4-52</t>
  </si>
  <si>
    <t>MY4-53</t>
  </si>
  <si>
    <t>MY4-54</t>
  </si>
  <si>
    <t>MY4-55</t>
  </si>
  <si>
    <t>MY4-56</t>
  </si>
  <si>
    <t>MY4-57</t>
  </si>
  <si>
    <t>MY4-58</t>
  </si>
  <si>
    <t>MY4-59</t>
  </si>
  <si>
    <t>MY4-60</t>
  </si>
  <si>
    <t>MY4-61</t>
  </si>
  <si>
    <t>MY4-62</t>
  </si>
  <si>
    <t>MY4-63</t>
  </si>
  <si>
    <t>MY4-64</t>
  </si>
  <si>
    <t>MY4-65</t>
  </si>
  <si>
    <t>MY4-66</t>
  </si>
  <si>
    <t>MY4-67</t>
  </si>
  <si>
    <t>MY4-68</t>
  </si>
  <si>
    <t>MY4-69</t>
  </si>
  <si>
    <t>MY4-70</t>
  </si>
  <si>
    <t>MY4-71</t>
  </si>
  <si>
    <t>MY4-72</t>
  </si>
  <si>
    <t>MY4-73</t>
  </si>
  <si>
    <t>MY4-74</t>
  </si>
  <si>
    <t>MY4-75</t>
  </si>
  <si>
    <t>MY4-76</t>
  </si>
  <si>
    <t>MY4-77</t>
  </si>
  <si>
    <t>MY4-78</t>
  </si>
  <si>
    <t>MY4-79</t>
  </si>
  <si>
    <t>MY4-80</t>
  </si>
  <si>
    <t>MY4-81</t>
  </si>
  <si>
    <t>MY4-82</t>
  </si>
  <si>
    <t>MY4-83</t>
  </si>
  <si>
    <t>MY4-84</t>
  </si>
  <si>
    <t>MY4-85</t>
  </si>
  <si>
    <t>MY4-86</t>
  </si>
  <si>
    <t>MY4-87</t>
  </si>
  <si>
    <t>MY4-88</t>
  </si>
  <si>
    <t>MY4-89</t>
  </si>
  <si>
    <t>MY4-90</t>
  </si>
  <si>
    <t>MY4-91</t>
  </si>
  <si>
    <t>MY4-92</t>
  </si>
  <si>
    <t>MY4-93</t>
  </si>
  <si>
    <t>MY4-94</t>
  </si>
  <si>
    <t>MY4-95</t>
  </si>
  <si>
    <t>MY4-96</t>
  </si>
  <si>
    <t>MY4-97</t>
  </si>
  <si>
    <t>MY4-98</t>
  </si>
  <si>
    <t>MY4-99</t>
  </si>
  <si>
    <t>MY4-100</t>
  </si>
  <si>
    <t>MY4-101</t>
  </si>
  <si>
    <t>MY4-102</t>
  </si>
  <si>
    <t>MY4-103</t>
  </si>
  <si>
    <t>MY4-104</t>
  </si>
  <si>
    <t>MY4-105</t>
  </si>
  <si>
    <t>MY4-106</t>
  </si>
  <si>
    <t>MY4-107</t>
  </si>
  <si>
    <t>MY4-108</t>
  </si>
  <si>
    <t>MY4-109</t>
  </si>
  <si>
    <t>MY4-110</t>
  </si>
  <si>
    <t>MY4-111</t>
  </si>
  <si>
    <t>MY4-112</t>
  </si>
  <si>
    <t>MY4-113</t>
  </si>
  <si>
    <t>MY4-114</t>
  </si>
  <si>
    <t>MY4-115</t>
  </si>
  <si>
    <t>MY4-116</t>
  </si>
  <si>
    <t>MY4-117</t>
  </si>
  <si>
    <t>MY4-118</t>
  </si>
  <si>
    <t>MY4-119</t>
  </si>
  <si>
    <t>MY4-120</t>
  </si>
  <si>
    <t>MY4-121</t>
  </si>
  <si>
    <t>MY4-122</t>
  </si>
  <si>
    <t>MY4-123</t>
  </si>
  <si>
    <t>MY4-124</t>
  </si>
  <si>
    <t>MY4-125</t>
  </si>
  <si>
    <t>MY4-126</t>
  </si>
  <si>
    <t>MY4-127</t>
  </si>
  <si>
    <t>MY4-128</t>
  </si>
  <si>
    <t>MY4-129</t>
  </si>
  <si>
    <t>MY4-130</t>
  </si>
  <si>
    <t>MY4-131</t>
  </si>
  <si>
    <t>MY4-132</t>
  </si>
  <si>
    <t>MY4-133</t>
  </si>
  <si>
    <t>MY4-134</t>
  </si>
  <si>
    <t>MY4-135</t>
  </si>
  <si>
    <t>MY4-136</t>
  </si>
  <si>
    <t>MY4-137</t>
  </si>
  <si>
    <t>MY4-138</t>
  </si>
  <si>
    <t>MY4-139</t>
  </si>
  <si>
    <t>MY4-140</t>
  </si>
  <si>
    <t>MY4-141</t>
  </si>
  <si>
    <t>MY4-142</t>
  </si>
  <si>
    <t>MY4-143</t>
  </si>
  <si>
    <t>MY4-144</t>
  </si>
  <si>
    <t>MY4-145</t>
  </si>
  <si>
    <t>MY4-146</t>
  </si>
  <si>
    <t>MY4-147</t>
  </si>
  <si>
    <t>MY4-148</t>
  </si>
  <si>
    <t>MY4-149</t>
  </si>
  <si>
    <t>MY4-150</t>
  </si>
  <si>
    <t>MY4-151</t>
  </si>
  <si>
    <t>MY4-152</t>
  </si>
  <si>
    <t>MY4-153</t>
  </si>
  <si>
    <t>MY4-154</t>
  </si>
  <si>
    <t>MY4-155</t>
  </si>
  <si>
    <t>MY4-156</t>
  </si>
  <si>
    <t>MY4-157</t>
  </si>
  <si>
    <t>MY4-158</t>
  </si>
  <si>
    <t>MY4-159</t>
  </si>
  <si>
    <t>MY4-160</t>
  </si>
  <si>
    <t>MY4-161</t>
  </si>
  <si>
    <t>MY4-162</t>
  </si>
  <si>
    <t>MY4-163</t>
  </si>
  <si>
    <t>MY4-164</t>
  </si>
  <si>
    <t>MY4-165</t>
  </si>
  <si>
    <t>MY4</t>
  </si>
  <si>
    <t>Couleurs Kromya  MY4</t>
  </si>
  <si>
    <t>KROMYA MY4 250</t>
  </si>
  <si>
    <t>KROMYA MY4 125</t>
  </si>
  <si>
    <t>KROMYA MY4 025</t>
  </si>
  <si>
    <t>Kromya_MY4-Type</t>
  </si>
  <si>
    <t>MY4-250</t>
  </si>
  <si>
    <t>MY4-025</t>
  </si>
  <si>
    <t>Type Kromya MY4</t>
  </si>
  <si>
    <t>Kromya_MY4-Type_Prix</t>
  </si>
  <si>
    <t>FormCoul_Kromyamy4</t>
  </si>
  <si>
    <t>=SI(OU('Vos Besoins - Kromya MY4'!B22="";NB.SI(Kromyamy4Coul_Gamme;'Vos Besoins - Kromya MY4'!B22)&gt;0);"";INDEX(DECALER(Kromyamy4Coul_Col1;0;SOMMEPROD((Kromyamy4Coul_Table='Vos Besoins - Kromya MY4'!B22)*COLONNE(Kromyamy4Coul_Gamme))-COLONNE(Kromyamy4Coul_Gamme)+1);EQUIV('Vos Besoins - Kromya MY4'!B22;DECALER(Kromyamy4Coul_Col1;0;SOMMEPROD((Kromyamy4Coul_Table='Vos Besoins - Kromya MY4'!B22)*COLONNE(Kromyamy4Coul_Gamme))-COLONNE(Kromyamy4Coul_Gamme));0)))</t>
  </si>
  <si>
    <t>=DECALER('Coul_Kromya-MY4'!$A$16;EQUIV('Vos Besoins - Kromya MY4'!$H$5;'Coul_Kromya-MY4'!$A$16:$A$17;0)-1;1)</t>
  </si>
  <si>
    <r>
      <t xml:space="preserve">165 COULEURS </t>
    </r>
    <r>
      <rPr>
        <b/>
        <sz val="9"/>
        <color theme="1"/>
        <rFont val="Arial"/>
        <family val="2"/>
      </rPr>
      <t>Faire votre choix</t>
    </r>
  </si>
  <si>
    <t>KROMYAMY4_Type</t>
  </si>
  <si>
    <t>KROMYA_MY4</t>
  </si>
  <si>
    <t>Kromyamy4Cou_Conso</t>
  </si>
  <si>
    <t>Kromyamy4Type_Gamme</t>
  </si>
  <si>
    <t>Kromyamy4Type_Col1</t>
  </si>
  <si>
    <t>Kromyamy4Type_Table</t>
  </si>
  <si>
    <t>Kromyamy4Coul_Gamme</t>
  </si>
  <si>
    <t>Kromyamy4Coul_Col1</t>
  </si>
  <si>
    <t>Kromyamy4Coul_Table</t>
  </si>
  <si>
    <t>Kromyamy4Type_Prix</t>
  </si>
  <si>
    <t>Images_Kromyamy4Type</t>
  </si>
  <si>
    <t>Images_Kromyamy4</t>
  </si>
  <si>
    <t>A16 / A17</t>
  </si>
  <si>
    <t>A22 / A153</t>
  </si>
  <si>
    <t>M22</t>
  </si>
  <si>
    <t>M15</t>
  </si>
  <si>
    <t>M16 / M19</t>
  </si>
  <si>
    <t>M16 / R19</t>
  </si>
  <si>
    <t>M25 / M190</t>
  </si>
  <si>
    <t>M25 / R190</t>
  </si>
  <si>
    <t>T17 / Y19</t>
  </si>
  <si>
    <t>=DECALER('Coul_Kromya-MY4'!$A$22;EQUIV('Vos Besoins - Kromya MY4'!$H$5;'Coul_Kromya-MY4'!$A$22:$A$153;0)-1;1)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</si>
</sst>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"/>
    <numFmt numFmtId="165" formatCode="0.0"/>
    <numFmt numFmtId="166" formatCode="#,##0.00\ _€"/>
    <numFmt numFmtId="167" formatCode="0.00&quot; ml&quot;"/>
    <numFmt numFmtId="168" formatCode="0.00&quot; m²&quot;"/>
    <numFmt numFmtId="169" formatCode="0.00&quot; L&quot;"/>
    <numFmt numFmtId="170" formatCode="0.0000&quot; ml&quot;"/>
    <numFmt numFmtId="171" formatCode="0.000&quot; ml&quot;"/>
    <numFmt numFmtId="172" formatCode="#,##0_ ;\-#,##0\ "/>
  </numFmts>
  <fonts count="26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rgb="FFFF0000"/>
      <name val="Arial"/>
      <family val="2"/>
    </font>
    <font>
      <b/>
      <sz val="20"/>
      <color theme="1"/>
      <name val="Arial"/>
      <family val="2"/>
    </font>
    <font>
      <b/>
      <sz val="20"/>
      <color theme="9" tint="-0.249977111117893"/>
      <name val="Arial"/>
      <family val="2"/>
    </font>
    <font>
      <sz val="12"/>
      <name val="Arial"/>
      <family val="2"/>
    </font>
    <font>
      <b/>
      <sz val="10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Arial"/>
      <family val="2"/>
    </font>
    <font>
      <sz val="7"/>
      <color rgb="FFFF0000"/>
      <name val="Arial"/>
      <family val="2"/>
    </font>
    <font>
      <b/>
      <sz val="14"/>
      <color theme="3" tint="0.39997558519241921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6"/>
      <color theme="1"/>
      <name val="Calibri"/>
      <family val="2"/>
    </font>
    <font>
      <b/>
      <sz val="9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 style="medium">
        <color indexed="64"/>
      </top>
      <bottom/>
      <diagonal/>
    </border>
    <border>
      <left style="medium">
        <color indexed="64"/>
      </left>
      <right style="mediumDashDot">
        <color indexed="64"/>
      </right>
      <top/>
      <bottom style="medium">
        <color indexed="64"/>
      </bottom>
      <diagonal/>
    </border>
    <border>
      <left style="mediumDashDot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medium">
        <color indexed="64"/>
      </right>
      <top/>
      <bottom style="mediumDashDot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mediumDashDot">
        <color indexed="64"/>
      </top>
      <bottom/>
      <diagonal/>
    </border>
    <border>
      <left/>
      <right/>
      <top style="mediumDashDot">
        <color indexed="64"/>
      </top>
      <bottom/>
      <diagonal/>
    </border>
    <border>
      <left/>
      <right style="medium">
        <color indexed="64"/>
      </right>
      <top style="mediumDashDot">
        <color indexed="64"/>
      </top>
      <bottom/>
      <diagonal/>
    </border>
    <border>
      <left style="thick">
        <color theme="3" tint="0.39994506668294322"/>
      </left>
      <right/>
      <top/>
      <bottom/>
      <diagonal/>
    </border>
    <border>
      <left/>
      <right style="thick">
        <color theme="3" tint="0.39994506668294322"/>
      </right>
      <top/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theme="3" tint="-0.24994659260841701"/>
      </left>
      <right/>
      <top style="thick">
        <color theme="3" tint="-0.24994659260841701"/>
      </top>
      <bottom/>
      <diagonal/>
    </border>
    <border>
      <left style="thick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ck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/>
      <right style="thick">
        <color rgb="FFFF0000"/>
      </right>
      <top style="medium">
        <color indexed="64"/>
      </top>
      <bottom/>
      <diagonal/>
    </border>
    <border>
      <left/>
      <right style="thick">
        <color rgb="FFFF0000"/>
      </right>
      <top/>
      <bottom style="medium">
        <color indexed="64"/>
      </bottom>
      <diagonal/>
    </border>
    <border>
      <left style="medium">
        <color indexed="64"/>
      </left>
      <right/>
      <top/>
      <bottom style="thick">
        <color rgb="FFFF0000"/>
      </bottom>
      <diagonal/>
    </border>
    <border>
      <left style="thick">
        <color theme="3" tint="0.39994506668294322"/>
      </left>
      <right/>
      <top style="thick">
        <color theme="3" tint="0.39991454817346722"/>
      </top>
      <bottom/>
      <diagonal/>
    </border>
    <border>
      <left/>
      <right/>
      <top style="thick">
        <color theme="3" tint="0.39991454817346722"/>
      </top>
      <bottom/>
      <diagonal/>
    </border>
    <border>
      <left/>
      <right style="thick">
        <color theme="3" tint="0.39994506668294322"/>
      </right>
      <top style="thick">
        <color theme="3" tint="0.39991454817346722"/>
      </top>
      <bottom/>
      <diagonal/>
    </border>
    <border>
      <left style="thick">
        <color theme="3" tint="0.39994506668294322"/>
      </left>
      <right/>
      <top/>
      <bottom style="thick">
        <color theme="3" tint="0.39991454817346722"/>
      </bottom>
      <diagonal/>
    </border>
    <border>
      <left/>
      <right/>
      <top/>
      <bottom style="thick">
        <color theme="3" tint="0.39991454817346722"/>
      </bottom>
      <diagonal/>
    </border>
    <border>
      <left/>
      <right style="thick">
        <color theme="3" tint="0.39994506668294322"/>
      </right>
      <top/>
      <bottom style="thick">
        <color theme="3" tint="0.39991454817346722"/>
      </bottom>
      <diagonal/>
    </border>
    <border>
      <left style="thick">
        <color rgb="FFFF0000"/>
      </left>
      <right style="thick">
        <color rgb="FFFF0000"/>
      </right>
      <top style="thick">
        <color theme="3" tint="0.39991454817346722"/>
      </top>
      <bottom/>
      <diagonal/>
    </border>
    <border>
      <left/>
      <right style="thick">
        <color rgb="FFFF0000"/>
      </right>
      <top style="thick">
        <color theme="3" tint="0.39991454817346722"/>
      </top>
      <bottom/>
      <diagonal/>
    </border>
    <border>
      <left style="thick">
        <color rgb="FFFF0000"/>
      </left>
      <right/>
      <top style="thick">
        <color theme="3" tint="0.39991454817346722"/>
      </top>
      <bottom/>
      <diagonal/>
    </border>
    <border>
      <left style="thick">
        <color rgb="FFFF0000"/>
      </left>
      <right style="thick">
        <color rgb="FFFF0000"/>
      </right>
      <top style="medium">
        <color indexed="64"/>
      </top>
      <bottom/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FF0000"/>
      </top>
      <bottom style="medium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0" fontId="22" fillId="0" borderId="0"/>
    <xf numFmtId="44" fontId="22" fillId="0" borderId="0" applyFont="0" applyFill="0" applyBorder="0" applyAlignment="0" applyProtection="0"/>
  </cellStyleXfs>
  <cellXfs count="465">
    <xf numFmtId="0" fontId="0" fillId="0" borderId="0" xfId="0"/>
    <xf numFmtId="0" fontId="2" fillId="0" borderId="0" xfId="0" applyFont="1"/>
    <xf numFmtId="0" fontId="0" fillId="0" borderId="0" xfId="0" applyBorder="1"/>
    <xf numFmtId="0" fontId="0" fillId="0" borderId="0" xfId="0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2" fontId="0" fillId="0" borderId="0" xfId="0" applyNumberFormat="1" applyBorder="1" applyAlignment="1">
      <alignment vertical="center"/>
    </xf>
    <xf numFmtId="2" fontId="0" fillId="0" borderId="10" xfId="0" applyNumberFormat="1" applyBorder="1" applyAlignment="1">
      <alignment vertical="center"/>
    </xf>
    <xf numFmtId="1" fontId="0" fillId="0" borderId="5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Fill="1"/>
    <xf numFmtId="2" fontId="0" fillId="0" borderId="5" xfId="0" applyNumberFormat="1" applyBorder="1" applyAlignment="1">
      <alignment vertical="center"/>
    </xf>
    <xf numFmtId="165" fontId="11" fillId="0" borderId="10" xfId="0" applyNumberFormat="1" applyFont="1" applyBorder="1" applyAlignment="1">
      <alignment vertical="center"/>
    </xf>
    <xf numFmtId="0" fontId="11" fillId="0" borderId="10" xfId="0" applyFont="1" applyBorder="1" applyAlignment="1">
      <alignment horizontal="right" vertical="center"/>
    </xf>
    <xf numFmtId="2" fontId="2" fillId="8" borderId="4" xfId="0" applyNumberFormat="1" applyFont="1" applyFill="1" applyBorder="1" applyAlignment="1">
      <alignment vertical="center"/>
    </xf>
    <xf numFmtId="0" fontId="2" fillId="8" borderId="6" xfId="0" applyFont="1" applyFill="1" applyBorder="1" applyAlignment="1">
      <alignment vertical="center"/>
    </xf>
    <xf numFmtId="0" fontId="2" fillId="8" borderId="11" xfId="0" applyFont="1" applyFill="1" applyBorder="1" applyAlignment="1">
      <alignment vertical="center"/>
    </xf>
    <xf numFmtId="0" fontId="2" fillId="8" borderId="8" xfId="0" applyFont="1" applyFill="1" applyBorder="1" applyAlignment="1">
      <alignment vertical="center"/>
    </xf>
    <xf numFmtId="0" fontId="2" fillId="8" borderId="9" xfId="0" applyFont="1" applyFill="1" applyBorder="1" applyAlignment="1">
      <alignment vertical="center"/>
    </xf>
    <xf numFmtId="0" fontId="2" fillId="8" borderId="7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horizontal="center" vertical="center"/>
    </xf>
    <xf numFmtId="2" fontId="2" fillId="8" borderId="15" xfId="0" applyNumberFormat="1" applyFont="1" applyFill="1" applyBorder="1" applyAlignment="1">
      <alignment vertical="center"/>
    </xf>
    <xf numFmtId="0" fontId="2" fillId="8" borderId="17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2" fontId="0" fillId="0" borderId="16" xfId="0" applyNumberFormat="1" applyBorder="1" applyAlignment="1">
      <alignment vertical="center"/>
    </xf>
    <xf numFmtId="0" fontId="2" fillId="8" borderId="15" xfId="0" applyFont="1" applyFill="1" applyBorder="1" applyAlignment="1">
      <alignment vertical="center"/>
    </xf>
    <xf numFmtId="1" fontId="0" fillId="0" borderId="0" xfId="0" applyNumberFormat="1" applyBorder="1" applyAlignment="1">
      <alignment vertical="center"/>
    </xf>
    <xf numFmtId="1" fontId="0" fillId="0" borderId="10" xfId="0" applyNumberFormat="1" applyBorder="1" applyAlignment="1">
      <alignment vertical="center"/>
    </xf>
    <xf numFmtId="0" fontId="0" fillId="6" borderId="0" xfId="0" applyFill="1" applyBorder="1" applyAlignment="1">
      <alignment vertical="center"/>
    </xf>
    <xf numFmtId="0" fontId="11" fillId="0" borderId="31" xfId="0" applyFont="1" applyBorder="1" applyAlignment="1">
      <alignment vertical="center"/>
    </xf>
    <xf numFmtId="0" fontId="11" fillId="0" borderId="32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0" fontId="2" fillId="8" borderId="33" xfId="0" applyFont="1" applyFill="1" applyBorder="1" applyAlignment="1">
      <alignment vertical="center"/>
    </xf>
    <xf numFmtId="0" fontId="2" fillId="8" borderId="31" xfId="0" applyFont="1" applyFill="1" applyBorder="1" applyAlignment="1">
      <alignment vertical="center"/>
    </xf>
    <xf numFmtId="0" fontId="2" fillId="0" borderId="28" xfId="0" applyFont="1" applyBorder="1" applyAlignment="1">
      <alignment vertical="center"/>
    </xf>
    <xf numFmtId="0" fontId="9" fillId="8" borderId="6" xfId="0" applyFont="1" applyFill="1" applyBorder="1" applyAlignment="1">
      <alignment vertical="center"/>
    </xf>
    <xf numFmtId="44" fontId="0" fillId="0" borderId="16" xfId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44" fontId="0" fillId="0" borderId="4" xfId="1" applyFont="1" applyBorder="1" applyAlignment="1">
      <alignment vertical="center"/>
    </xf>
    <xf numFmtId="44" fontId="0" fillId="0" borderId="5" xfId="1" applyFont="1" applyBorder="1" applyAlignment="1">
      <alignment vertical="center"/>
    </xf>
    <xf numFmtId="44" fontId="0" fillId="0" borderId="6" xfId="1" applyFont="1" applyBorder="1" applyAlignment="1">
      <alignment vertical="center"/>
    </xf>
    <xf numFmtId="44" fontId="0" fillId="0" borderId="15" xfId="1" applyFont="1" applyBorder="1" applyAlignment="1">
      <alignment vertical="center"/>
    </xf>
    <xf numFmtId="44" fontId="0" fillId="0" borderId="17" xfId="1" applyFont="1" applyBorder="1" applyAlignment="1">
      <alignment vertical="center"/>
    </xf>
    <xf numFmtId="44" fontId="0" fillId="0" borderId="9" xfId="1" applyFont="1" applyBorder="1" applyAlignment="1">
      <alignment vertical="center"/>
    </xf>
    <xf numFmtId="44" fontId="0" fillId="0" borderId="10" xfId="1" applyFont="1" applyBorder="1" applyAlignment="1">
      <alignment vertical="center"/>
    </xf>
    <xf numFmtId="44" fontId="0" fillId="0" borderId="11" xfId="1" applyFont="1" applyBorder="1" applyAlignment="1">
      <alignment vertical="center"/>
    </xf>
    <xf numFmtId="44" fontId="0" fillId="0" borderId="7" xfId="1" applyFont="1" applyBorder="1" applyAlignment="1">
      <alignment vertical="center"/>
    </xf>
    <xf numFmtId="44" fontId="0" fillId="0" borderId="0" xfId="1" applyFont="1" applyBorder="1" applyAlignment="1">
      <alignment vertical="center"/>
    </xf>
    <xf numFmtId="44" fontId="0" fillId="0" borderId="8" xfId="1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9" fontId="0" fillId="5" borderId="5" xfId="0" applyNumberFormat="1" applyFill="1" applyBorder="1" applyAlignment="1" applyProtection="1">
      <alignment vertical="center"/>
      <protection locked="0"/>
    </xf>
    <xf numFmtId="9" fontId="0" fillId="5" borderId="0" xfId="0" applyNumberFormat="1" applyFill="1" applyBorder="1" applyAlignment="1" applyProtection="1">
      <alignment vertical="center"/>
      <protection locked="0"/>
    </xf>
    <xf numFmtId="9" fontId="0" fillId="5" borderId="10" xfId="0" applyNumberFormat="1" applyFill="1" applyBorder="1" applyAlignment="1" applyProtection="1">
      <alignment vertical="center"/>
      <protection locked="0"/>
    </xf>
    <xf numFmtId="9" fontId="0" fillId="5" borderId="16" xfId="0" applyNumberFormat="1" applyFill="1" applyBorder="1" applyAlignment="1" applyProtection="1">
      <alignment vertical="center"/>
      <protection locked="0"/>
    </xf>
    <xf numFmtId="0" fontId="0" fillId="0" borderId="0" xfId="0" applyBorder="1" applyAlignment="1">
      <alignment horizontal="center" vertical="center"/>
    </xf>
    <xf numFmtId="0" fontId="0" fillId="10" borderId="23" xfId="0" applyFill="1" applyBorder="1" applyAlignment="1">
      <alignment vertical="center"/>
    </xf>
    <xf numFmtId="0" fontId="0" fillId="10" borderId="24" xfId="0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0" fillId="10" borderId="0" xfId="0" applyFill="1" applyBorder="1" applyAlignment="1">
      <alignment vertical="center"/>
    </xf>
    <xf numFmtId="0" fontId="0" fillId="10" borderId="25" xfId="0" applyFill="1" applyBorder="1" applyAlignment="1">
      <alignment vertical="center"/>
    </xf>
    <xf numFmtId="0" fontId="6" fillId="10" borderId="0" xfId="0" applyFont="1" applyFill="1" applyBorder="1" applyAlignment="1">
      <alignment horizontal="right" vertical="center"/>
    </xf>
    <xf numFmtId="0" fontId="4" fillId="10" borderId="0" xfId="0" applyFont="1" applyFill="1" applyBorder="1" applyAlignment="1">
      <alignment vertical="center"/>
    </xf>
    <xf numFmtId="0" fontId="5" fillId="10" borderId="0" xfId="0" applyFont="1" applyFill="1" applyBorder="1" applyAlignment="1">
      <alignment vertical="center"/>
    </xf>
    <xf numFmtId="0" fontId="2" fillId="10" borderId="0" xfId="0" applyFont="1" applyFill="1" applyBorder="1" applyAlignment="1">
      <alignment vertical="center"/>
    </xf>
    <xf numFmtId="0" fontId="0" fillId="6" borderId="40" xfId="0" applyFill="1" applyBorder="1" applyAlignment="1">
      <alignment vertical="center"/>
    </xf>
    <xf numFmtId="0" fontId="2" fillId="6" borderId="0" xfId="0" applyFont="1" applyFill="1" applyBorder="1" applyAlignment="1">
      <alignment vertical="center"/>
    </xf>
    <xf numFmtId="0" fontId="2" fillId="5" borderId="0" xfId="0" applyFont="1" applyFill="1" applyBorder="1" applyAlignment="1">
      <alignment vertical="center"/>
    </xf>
    <xf numFmtId="0" fontId="2" fillId="5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44" fontId="0" fillId="0" borderId="0" xfId="0" applyNumberFormat="1" applyBorder="1"/>
    <xf numFmtId="44" fontId="2" fillId="0" borderId="0" xfId="0" applyNumberFormat="1" applyFont="1" applyBorder="1"/>
    <xf numFmtId="0" fontId="5" fillId="10" borderId="4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0" fontId="0" fillId="10" borderId="40" xfId="0" applyFill="1" applyBorder="1" applyAlignment="1">
      <alignment vertical="center"/>
    </xf>
    <xf numFmtId="0" fontId="0" fillId="10" borderId="0" xfId="0" quotePrefix="1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0" fillId="10" borderId="26" xfId="0" quotePrefix="1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11" fillId="0" borderId="32" xfId="0" applyFont="1" applyBorder="1" applyAlignment="1">
      <alignment horizontal="right" vertical="center"/>
    </xf>
    <xf numFmtId="165" fontId="11" fillId="0" borderId="32" xfId="0" applyNumberFormat="1" applyFont="1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32" xfId="0" applyBorder="1" applyAlignment="1">
      <alignment horizontal="center" vertical="center"/>
    </xf>
    <xf numFmtId="1" fontId="0" fillId="0" borderId="32" xfId="0" applyNumberFormat="1" applyBorder="1" applyAlignment="1">
      <alignment vertical="center"/>
    </xf>
    <xf numFmtId="0" fontId="0" fillId="0" borderId="33" xfId="0" applyBorder="1" applyAlignment="1">
      <alignment vertical="center"/>
    </xf>
    <xf numFmtId="9" fontId="0" fillId="5" borderId="32" xfId="0" applyNumberFormat="1" applyFill="1" applyBorder="1" applyAlignment="1" applyProtection="1">
      <alignment vertical="center"/>
      <protection locked="0"/>
    </xf>
    <xf numFmtId="44" fontId="0" fillId="0" borderId="32" xfId="1" applyFont="1" applyBorder="1" applyAlignment="1">
      <alignment vertical="center"/>
    </xf>
    <xf numFmtId="44" fontId="0" fillId="0" borderId="33" xfId="1" applyFont="1" applyBorder="1" applyAlignment="1">
      <alignment vertical="center"/>
    </xf>
    <xf numFmtId="44" fontId="0" fillId="0" borderId="7" xfId="1" applyFont="1" applyFill="1" applyBorder="1" applyAlignment="1">
      <alignment vertical="center"/>
    </xf>
    <xf numFmtId="44" fontId="0" fillId="0" borderId="15" xfId="1" applyFont="1" applyFill="1" applyBorder="1" applyAlignment="1">
      <alignment vertical="center"/>
    </xf>
    <xf numFmtId="0" fontId="0" fillId="6" borderId="0" xfId="0" quotePrefix="1" applyFill="1" applyBorder="1"/>
    <xf numFmtId="3" fontId="2" fillId="0" borderId="0" xfId="0" applyNumberFormat="1" applyFont="1" applyFill="1" applyBorder="1" applyAlignment="1" applyProtection="1">
      <alignment vertical="center"/>
    </xf>
    <xf numFmtId="0" fontId="14" fillId="2" borderId="28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164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9" borderId="0" xfId="0" applyFont="1" applyFill="1" applyBorder="1" applyAlignment="1" applyProtection="1">
      <alignment vertical="center"/>
      <protection hidden="1"/>
    </xf>
    <xf numFmtId="0" fontId="14" fillId="7" borderId="0" xfId="0" applyFont="1" applyFill="1" applyBorder="1" applyAlignment="1" applyProtection="1">
      <alignment vertical="center"/>
      <protection hidden="1"/>
    </xf>
    <xf numFmtId="1" fontId="14" fillId="9" borderId="0" xfId="0" applyNumberFormat="1" applyFont="1" applyFill="1" applyBorder="1" applyAlignment="1" applyProtection="1">
      <alignment vertical="center"/>
      <protection hidden="1"/>
    </xf>
    <xf numFmtId="0" fontId="14" fillId="0" borderId="4" xfId="0" applyFont="1" applyFill="1" applyBorder="1" applyAlignment="1" applyProtection="1">
      <alignment horizontal="center" vertical="center"/>
      <protection hidden="1"/>
    </xf>
    <xf numFmtId="0" fontId="20" fillId="0" borderId="4" xfId="0" applyFont="1" applyBorder="1" applyAlignment="1" applyProtection="1">
      <alignment vertical="center" wrapText="1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4" fillId="0" borderId="6" xfId="0" applyFont="1" applyBorder="1" applyAlignment="1" applyProtection="1">
      <alignment vertical="center"/>
      <protection hidden="1"/>
    </xf>
    <xf numFmtId="0" fontId="14" fillId="0" borderId="4" xfId="0" applyFont="1" applyBorder="1" applyAlignment="1" applyProtection="1">
      <alignment vertical="center"/>
      <protection hidden="1"/>
    </xf>
    <xf numFmtId="0" fontId="14" fillId="0" borderId="12" xfId="0" applyFont="1" applyBorder="1" applyAlignment="1" applyProtection="1">
      <alignment horizontal="center" vertical="center"/>
      <protection hidden="1"/>
    </xf>
    <xf numFmtId="1" fontId="14" fillId="0" borderId="14" xfId="0" applyNumberFormat="1" applyFont="1" applyBorder="1" applyAlignment="1" applyProtection="1">
      <alignment vertical="center"/>
      <protection hidden="1"/>
    </xf>
    <xf numFmtId="1" fontId="14" fillId="0" borderId="5" xfId="0" applyNumberFormat="1" applyFont="1" applyBorder="1" applyAlignment="1" applyProtection="1">
      <alignment vertical="center"/>
      <protection hidden="1"/>
    </xf>
    <xf numFmtId="164" fontId="14" fillId="0" borderId="5" xfId="0" applyNumberFormat="1" applyFont="1" applyBorder="1" applyAlignment="1" applyProtection="1">
      <alignment vertical="center"/>
      <protection hidden="1"/>
    </xf>
    <xf numFmtId="0" fontId="14" fillId="0" borderId="5" xfId="0" applyFont="1" applyBorder="1" applyAlignment="1" applyProtection="1">
      <alignment horizontal="center" vertical="center"/>
      <protection hidden="1"/>
    </xf>
    <xf numFmtId="0" fontId="14" fillId="0" borderId="20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1" fontId="14" fillId="0" borderId="0" xfId="0" applyNumberFormat="1" applyFont="1" applyBorder="1" applyAlignment="1" applyProtection="1">
      <alignment vertical="center"/>
      <protection hidden="1"/>
    </xf>
    <xf numFmtId="2" fontId="14" fillId="0" borderId="0" xfId="0" applyNumberFormat="1" applyFont="1" applyBorder="1" applyAlignment="1" applyProtection="1">
      <alignment vertical="center"/>
      <protection hidden="1"/>
    </xf>
    <xf numFmtId="0" fontId="14" fillId="0" borderId="8" xfId="0" applyFont="1" applyBorder="1" applyAlignment="1" applyProtection="1">
      <alignment vertical="center"/>
      <protection hidden="1"/>
    </xf>
    <xf numFmtId="0" fontId="13" fillId="2" borderId="36" xfId="0" applyFont="1" applyFill="1" applyBorder="1" applyAlignment="1" applyProtection="1">
      <alignment vertical="center"/>
      <protection hidden="1"/>
    </xf>
    <xf numFmtId="0" fontId="14" fillId="2" borderId="37" xfId="0" applyFont="1" applyFill="1" applyBorder="1" applyAlignment="1" applyProtection="1">
      <alignment vertical="center"/>
      <protection hidden="1"/>
    </xf>
    <xf numFmtId="0" fontId="14" fillId="2" borderId="38" xfId="0" applyFont="1" applyFill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vertical="center" wrapText="1"/>
      <protection hidden="1"/>
    </xf>
    <xf numFmtId="2" fontId="14" fillId="0" borderId="0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14" fillId="0" borderId="21" xfId="0" applyFont="1" applyBorder="1" applyAlignment="1" applyProtection="1">
      <alignment vertical="center" wrapText="1"/>
      <protection hidden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vertical="center"/>
      <protection hidden="1"/>
    </xf>
    <xf numFmtId="44" fontId="14" fillId="0" borderId="35" xfId="1" applyFont="1" applyBorder="1" applyAlignment="1" applyProtection="1">
      <alignment vertical="center"/>
      <protection hidden="1"/>
    </xf>
    <xf numFmtId="0" fontId="14" fillId="0" borderId="9" xfId="0" applyFont="1" applyBorder="1" applyAlignment="1" applyProtection="1">
      <alignment vertical="center" wrapText="1"/>
      <protection hidden="1"/>
    </xf>
    <xf numFmtId="0" fontId="14" fillId="0" borderId="11" xfId="0" applyFont="1" applyBorder="1" applyAlignment="1" applyProtection="1">
      <alignment vertical="center"/>
      <protection hidden="1"/>
    </xf>
    <xf numFmtId="0" fontId="14" fillId="0" borderId="9" xfId="0" applyFont="1" applyFill="1" applyBorder="1" applyAlignment="1" applyProtection="1">
      <alignment vertical="center"/>
      <protection hidden="1"/>
    </xf>
    <xf numFmtId="0" fontId="14" fillId="0" borderId="11" xfId="0" applyFont="1" applyFill="1" applyBorder="1" applyAlignment="1" applyProtection="1">
      <alignment vertical="center"/>
      <protection hidden="1"/>
    </xf>
    <xf numFmtId="0" fontId="14" fillId="0" borderId="13" xfId="0" applyFont="1" applyFill="1" applyBorder="1" applyAlignment="1" applyProtection="1">
      <alignment horizontal="center" vertical="center"/>
      <protection hidden="1"/>
    </xf>
    <xf numFmtId="2" fontId="14" fillId="0" borderId="10" xfId="0" applyNumberFormat="1" applyFont="1" applyFill="1" applyBorder="1" applyAlignment="1" applyProtection="1">
      <alignment vertical="center"/>
      <protection hidden="1"/>
    </xf>
    <xf numFmtId="0" fontId="14" fillId="0" borderId="10" xfId="0" applyFont="1" applyFill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 wrapText="1"/>
      <protection hidden="1"/>
    </xf>
    <xf numFmtId="0" fontId="14" fillId="0" borderId="22" xfId="0" applyFont="1" applyBorder="1" applyAlignment="1" applyProtection="1">
      <alignment vertical="center" wrapText="1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26" xfId="0" applyFont="1" applyBorder="1" applyAlignment="1" applyProtection="1">
      <alignment vertical="center"/>
      <protection hidden="1"/>
    </xf>
    <xf numFmtId="1" fontId="14" fillId="0" borderId="26" xfId="0" applyNumberFormat="1" applyFont="1" applyBorder="1" applyAlignment="1" applyProtection="1">
      <alignment vertical="center"/>
      <protection hidden="1"/>
    </xf>
    <xf numFmtId="0" fontId="14" fillId="0" borderId="28" xfId="0" applyFont="1" applyBorder="1" applyAlignment="1" applyProtection="1">
      <alignment vertical="center"/>
      <protection hidden="1"/>
    </xf>
    <xf numFmtId="2" fontId="14" fillId="0" borderId="23" xfId="0" applyNumberFormat="1" applyFont="1" applyBorder="1" applyAlignment="1" applyProtection="1">
      <alignment vertical="center"/>
      <protection hidden="1"/>
    </xf>
    <xf numFmtId="0" fontId="14" fillId="0" borderId="21" xfId="0" applyFont="1" applyBorder="1" applyAlignment="1" applyProtection="1">
      <alignment vertical="center"/>
      <protection hidden="1"/>
    </xf>
    <xf numFmtId="0" fontId="14" fillId="0" borderId="22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8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171" fontId="0" fillId="2" borderId="0" xfId="0" applyNumberFormat="1" applyFont="1" applyFill="1" applyBorder="1" applyAlignment="1">
      <alignment vertical="center"/>
    </xf>
    <xf numFmtId="171" fontId="0" fillId="14" borderId="0" xfId="0" applyNumberFormat="1" applyFont="1" applyFill="1" applyBorder="1" applyAlignment="1">
      <alignment vertical="center"/>
    </xf>
    <xf numFmtId="168" fontId="0" fillId="0" borderId="4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169" fontId="0" fillId="0" borderId="6" xfId="0" applyNumberFormat="1" applyFont="1" applyBorder="1" applyAlignment="1">
      <alignment vertical="center"/>
    </xf>
    <xf numFmtId="0" fontId="0" fillId="0" borderId="4" xfId="0" applyFont="1" applyBorder="1" applyAlignment="1">
      <alignment vertical="center"/>
    </xf>
    <xf numFmtId="171" fontId="0" fillId="5" borderId="6" xfId="0" applyNumberFormat="1" applyFont="1" applyFill="1" applyBorder="1" applyAlignment="1">
      <alignment vertical="center"/>
    </xf>
    <xf numFmtId="0" fontId="0" fillId="0" borderId="7" xfId="0" applyFont="1" applyBorder="1" applyAlignment="1">
      <alignment vertical="center"/>
    </xf>
    <xf numFmtId="171" fontId="0" fillId="13" borderId="7" xfId="0" applyNumberFormat="1" applyFont="1" applyFill="1" applyBorder="1" applyAlignment="1">
      <alignment vertical="center"/>
    </xf>
    <xf numFmtId="171" fontId="0" fillId="5" borderId="8" xfId="0" applyNumberFormat="1" applyFont="1" applyFill="1" applyBorder="1" applyAlignment="1">
      <alignment vertical="center"/>
    </xf>
    <xf numFmtId="0" fontId="0" fillId="0" borderId="9" xfId="0" applyFont="1" applyBorder="1" applyAlignment="1">
      <alignment vertical="center"/>
    </xf>
    <xf numFmtId="171" fontId="0" fillId="14" borderId="8" xfId="0" applyNumberFormat="1" applyFont="1" applyFill="1" applyBorder="1" applyAlignment="1">
      <alignment vertical="center"/>
    </xf>
    <xf numFmtId="167" fontId="0" fillId="5" borderId="8" xfId="0" applyNumberFormat="1" applyFont="1" applyFill="1" applyBorder="1" applyAlignment="1">
      <alignment vertical="center"/>
    </xf>
    <xf numFmtId="0" fontId="0" fillId="13" borderId="9" xfId="0" applyFont="1" applyFill="1" applyBorder="1" applyAlignment="1">
      <alignment vertical="center"/>
    </xf>
    <xf numFmtId="0" fontId="0" fillId="14" borderId="10" xfId="0" applyFont="1" applyFill="1" applyBorder="1" applyAlignment="1">
      <alignment vertical="center"/>
    </xf>
    <xf numFmtId="0" fontId="0" fillId="2" borderId="10" xfId="0" applyFont="1" applyFill="1" applyBorder="1" applyAlignment="1">
      <alignment vertical="center"/>
    </xf>
    <xf numFmtId="0" fontId="0" fillId="5" borderId="11" xfId="0" applyFont="1" applyFill="1" applyBorder="1" applyAlignment="1">
      <alignment vertical="center"/>
    </xf>
    <xf numFmtId="167" fontId="0" fillId="14" borderId="0" xfId="0" applyNumberFormat="1" applyFont="1" applyFill="1" applyBorder="1" applyAlignment="1">
      <alignment vertical="center"/>
    </xf>
    <xf numFmtId="167" fontId="0" fillId="2" borderId="0" xfId="0" applyNumberFormat="1" applyFont="1" applyFill="1" applyBorder="1" applyAlignment="1">
      <alignment vertical="center"/>
    </xf>
    <xf numFmtId="167" fontId="0" fillId="13" borderId="7" xfId="0" applyNumberFormat="1" applyFont="1" applyFill="1" applyBorder="1" applyAlignment="1">
      <alignment vertical="center"/>
    </xf>
    <xf numFmtId="167" fontId="0" fillId="14" borderId="10" xfId="0" applyNumberFormat="1" applyFont="1" applyFill="1" applyBorder="1" applyAlignment="1">
      <alignment vertical="center"/>
    </xf>
    <xf numFmtId="167" fontId="0" fillId="5" borderId="11" xfId="0" applyNumberFormat="1" applyFont="1" applyFill="1" applyBorder="1" applyAlignment="1">
      <alignment vertical="center"/>
    </xf>
    <xf numFmtId="171" fontId="0" fillId="14" borderId="10" xfId="0" applyNumberFormat="1" applyFont="1" applyFill="1" applyBorder="1" applyAlignment="1">
      <alignment vertical="center"/>
    </xf>
    <xf numFmtId="171" fontId="0" fillId="5" borderId="11" xfId="0" applyNumberFormat="1" applyFont="1" applyFill="1" applyBorder="1" applyAlignment="1">
      <alignment vertical="center"/>
    </xf>
    <xf numFmtId="167" fontId="14" fillId="0" borderId="1" xfId="0" applyNumberFormat="1" applyFont="1" applyFill="1" applyBorder="1" applyAlignment="1">
      <alignment vertical="center"/>
    </xf>
    <xf numFmtId="167" fontId="14" fillId="0" borderId="2" xfId="0" applyNumberFormat="1" applyFont="1" applyFill="1" applyBorder="1" applyAlignment="1">
      <alignment vertical="center"/>
    </xf>
    <xf numFmtId="167" fontId="14" fillId="0" borderId="3" xfId="0" applyNumberFormat="1" applyFont="1" applyFill="1" applyBorder="1" applyAlignment="1">
      <alignment vertical="center"/>
    </xf>
    <xf numFmtId="167" fontId="0" fillId="13" borderId="4" xfId="0" applyNumberFormat="1" applyFont="1" applyFill="1" applyBorder="1" applyAlignment="1">
      <alignment vertical="center"/>
    </xf>
    <xf numFmtId="167" fontId="14" fillId="0" borderId="5" xfId="0" applyNumberFormat="1" applyFont="1" applyFill="1" applyBorder="1" applyAlignment="1">
      <alignment vertical="center"/>
    </xf>
    <xf numFmtId="167" fontId="0" fillId="2" borderId="5" xfId="0" applyNumberFormat="1" applyFont="1" applyFill="1" applyBorder="1" applyAlignment="1">
      <alignment vertical="center"/>
    </xf>
    <xf numFmtId="167" fontId="14" fillId="0" borderId="6" xfId="0" applyNumberFormat="1" applyFont="1" applyFill="1" applyBorder="1" applyAlignment="1">
      <alignment vertical="center"/>
    </xf>
    <xf numFmtId="167" fontId="14" fillId="0" borderId="0" xfId="0" applyNumberFormat="1" applyFont="1" applyFill="1" applyBorder="1" applyAlignment="1">
      <alignment vertical="center"/>
    </xf>
    <xf numFmtId="167" fontId="14" fillId="0" borderId="8" xfId="0" applyNumberFormat="1" applyFont="1" applyFill="1" applyBorder="1" applyAlignment="1">
      <alignment vertical="center"/>
    </xf>
    <xf numFmtId="167" fontId="14" fillId="0" borderId="7" xfId="0" applyNumberFormat="1" applyFont="1" applyFill="1" applyBorder="1" applyAlignment="1">
      <alignment vertical="center"/>
    </xf>
    <xf numFmtId="167" fontId="0" fillId="13" borderId="9" xfId="0" applyNumberFormat="1" applyFont="1" applyFill="1" applyBorder="1" applyAlignment="1">
      <alignment vertical="center"/>
    </xf>
    <xf numFmtId="167" fontId="14" fillId="0" borderId="10" xfId="0" applyNumberFormat="1" applyFont="1" applyFill="1" applyBorder="1" applyAlignment="1">
      <alignment vertical="center"/>
    </xf>
    <xf numFmtId="167" fontId="0" fillId="2" borderId="10" xfId="0" applyNumberFormat="1" applyFont="1" applyFill="1" applyBorder="1" applyAlignment="1">
      <alignment vertical="center"/>
    </xf>
    <xf numFmtId="0" fontId="0" fillId="4" borderId="41" xfId="0" applyFont="1" applyFill="1" applyBorder="1" applyAlignment="1">
      <alignment vertical="center"/>
    </xf>
    <xf numFmtId="0" fontId="0" fillId="4" borderId="42" xfId="0" applyFont="1" applyFill="1" applyBorder="1" applyAlignment="1">
      <alignment vertical="center"/>
    </xf>
    <xf numFmtId="0" fontId="0" fillId="4" borderId="43" xfId="0" applyFont="1" applyFill="1" applyBorder="1" applyAlignment="1">
      <alignment vertical="center"/>
    </xf>
    <xf numFmtId="0" fontId="0" fillId="13" borderId="41" xfId="0" applyFont="1" applyFill="1" applyBorder="1" applyAlignment="1">
      <alignment vertical="center"/>
    </xf>
    <xf numFmtId="0" fontId="0" fillId="13" borderId="42" xfId="0" applyFont="1" applyFill="1" applyBorder="1" applyAlignment="1">
      <alignment vertical="center"/>
    </xf>
    <xf numFmtId="0" fontId="0" fillId="13" borderId="43" xfId="0" applyFont="1" applyFill="1" applyBorder="1" applyAlignment="1">
      <alignment vertical="center"/>
    </xf>
    <xf numFmtId="171" fontId="0" fillId="2" borderId="5" xfId="0" applyNumberFormat="1" applyFont="1" applyFill="1" applyBorder="1" applyAlignment="1">
      <alignment vertical="center"/>
    </xf>
    <xf numFmtId="171" fontId="0" fillId="13" borderId="4" xfId="0" applyNumberFormat="1" applyFont="1" applyFill="1" applyBorder="1" applyAlignment="1">
      <alignment vertical="center"/>
    </xf>
    <xf numFmtId="171" fontId="0" fillId="13" borderId="9" xfId="0" applyNumberFormat="1" applyFont="1" applyFill="1" applyBorder="1" applyAlignment="1">
      <alignment vertical="center"/>
    </xf>
    <xf numFmtId="171" fontId="0" fillId="2" borderId="10" xfId="0" applyNumberFormat="1" applyFont="1" applyFill="1" applyBorder="1" applyAlignment="1">
      <alignment vertical="center"/>
    </xf>
    <xf numFmtId="0" fontId="0" fillId="2" borderId="41" xfId="0" applyFont="1" applyFill="1" applyBorder="1" applyAlignment="1">
      <alignment vertical="center"/>
    </xf>
    <xf numFmtId="0" fontId="0" fillId="2" borderId="42" xfId="0" applyFont="1" applyFill="1" applyBorder="1" applyAlignment="1">
      <alignment vertical="center"/>
    </xf>
    <xf numFmtId="0" fontId="0" fillId="2" borderId="43" xfId="0" applyFont="1" applyFill="1" applyBorder="1" applyAlignment="1">
      <alignment vertical="center"/>
    </xf>
    <xf numFmtId="0" fontId="0" fillId="12" borderId="41" xfId="0" applyFont="1" applyFill="1" applyBorder="1" applyAlignment="1">
      <alignment vertical="center"/>
    </xf>
    <xf numFmtId="0" fontId="0" fillId="12" borderId="42" xfId="0" applyFont="1" applyFill="1" applyBorder="1" applyAlignment="1">
      <alignment vertical="center"/>
    </xf>
    <xf numFmtId="0" fontId="0" fillId="12" borderId="43" xfId="0" applyFont="1" applyFill="1" applyBorder="1" applyAlignment="1">
      <alignment vertical="center"/>
    </xf>
    <xf numFmtId="0" fontId="0" fillId="3" borderId="41" xfId="0" applyFont="1" applyFill="1" applyBorder="1" applyAlignment="1">
      <alignment vertical="center"/>
    </xf>
    <xf numFmtId="0" fontId="0" fillId="3" borderId="42" xfId="0" applyFont="1" applyFill="1" applyBorder="1" applyAlignment="1">
      <alignment vertical="center"/>
    </xf>
    <xf numFmtId="0" fontId="0" fillId="3" borderId="43" xfId="0" applyFont="1" applyFill="1" applyBorder="1" applyAlignment="1">
      <alignment vertical="center"/>
    </xf>
    <xf numFmtId="171" fontId="0" fillId="14" borderId="5" xfId="0" applyNumberFormat="1" applyFont="1" applyFill="1" applyBorder="1" applyAlignment="1">
      <alignment vertical="center"/>
    </xf>
    <xf numFmtId="0" fontId="0" fillId="11" borderId="41" xfId="0" applyFont="1" applyFill="1" applyBorder="1" applyAlignment="1">
      <alignment vertical="center"/>
    </xf>
    <xf numFmtId="0" fontId="0" fillId="11" borderId="42" xfId="0" applyFont="1" applyFill="1" applyBorder="1" applyAlignment="1">
      <alignment vertical="center"/>
    </xf>
    <xf numFmtId="0" fontId="0" fillId="11" borderId="43" xfId="0" applyFont="1" applyFill="1" applyBorder="1" applyAlignment="1">
      <alignment vertical="center"/>
    </xf>
    <xf numFmtId="167" fontId="0" fillId="14" borderId="5" xfId="0" applyNumberFormat="1" applyFont="1" applyFill="1" applyBorder="1" applyAlignment="1">
      <alignment vertical="center"/>
    </xf>
    <xf numFmtId="167" fontId="0" fillId="5" borderId="6" xfId="0" applyNumberFormat="1" applyFont="1" applyFill="1" applyBorder="1" applyAlignment="1">
      <alignment vertical="center"/>
    </xf>
    <xf numFmtId="165" fontId="2" fillId="8" borderId="4" xfId="0" applyNumberFormat="1" applyFont="1" applyFill="1" applyBorder="1" applyAlignment="1">
      <alignment vertical="center"/>
    </xf>
    <xf numFmtId="0" fontId="14" fillId="0" borderId="4" xfId="0" applyFont="1" applyBorder="1" applyAlignment="1" applyProtection="1">
      <alignment vertical="center" wrapText="1"/>
      <protection hidden="1"/>
    </xf>
    <xf numFmtId="171" fontId="14" fillId="14" borderId="0" xfId="0" applyNumberFormat="1" applyFont="1" applyFill="1" applyBorder="1" applyAlignment="1" applyProtection="1">
      <alignment horizontal="center" vertical="center"/>
      <protection hidden="1"/>
    </xf>
    <xf numFmtId="171" fontId="14" fillId="2" borderId="0" xfId="0" applyNumberFormat="1" applyFont="1" applyFill="1" applyBorder="1" applyAlignment="1" applyProtection="1">
      <alignment horizontal="center" vertical="center"/>
      <protection hidden="1"/>
    </xf>
    <xf numFmtId="171" fontId="14" fillId="13" borderId="4" xfId="0" applyNumberFormat="1" applyFont="1" applyFill="1" applyBorder="1" applyAlignment="1" applyProtection="1">
      <alignment horizontal="center" vertical="center"/>
      <protection hidden="1"/>
    </xf>
    <xf numFmtId="171" fontId="14" fillId="2" borderId="5" xfId="0" applyNumberFormat="1" applyFont="1" applyFill="1" applyBorder="1" applyAlignment="1" applyProtection="1">
      <alignment horizontal="center" vertical="center"/>
      <protection hidden="1"/>
    </xf>
    <xf numFmtId="171" fontId="14" fillId="13" borderId="7" xfId="0" applyNumberFormat="1" applyFont="1" applyFill="1" applyBorder="1" applyAlignment="1" applyProtection="1">
      <alignment horizontal="center" vertical="center"/>
      <protection hidden="1"/>
    </xf>
    <xf numFmtId="171" fontId="14" fillId="13" borderId="9" xfId="0" applyNumberFormat="1" applyFont="1" applyFill="1" applyBorder="1" applyAlignment="1" applyProtection="1">
      <alignment horizontal="center" vertical="center"/>
      <protection hidden="1"/>
    </xf>
    <xf numFmtId="171" fontId="14" fillId="2" borderId="10" xfId="0" applyNumberFormat="1" applyFont="1" applyFill="1" applyBorder="1" applyAlignment="1" applyProtection="1">
      <alignment horizontal="center" vertical="center"/>
      <protection hidden="1"/>
    </xf>
    <xf numFmtId="171" fontId="14" fillId="14" borderId="10" xfId="0" applyNumberFormat="1" applyFont="1" applyFill="1" applyBorder="1" applyAlignment="1" applyProtection="1">
      <alignment horizontal="center" vertical="center"/>
      <protection hidden="1"/>
    </xf>
    <xf numFmtId="171" fontId="14" fillId="14" borderId="5" xfId="0" applyNumberFormat="1" applyFont="1" applyFill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vertical="center" wrapText="1"/>
      <protection hidden="1"/>
    </xf>
    <xf numFmtId="0" fontId="13" fillId="0" borderId="2" xfId="0" applyFont="1" applyBorder="1" applyAlignment="1" applyProtection="1">
      <alignment horizontal="center" vertical="center"/>
      <protection hidden="1"/>
    </xf>
    <xf numFmtId="0" fontId="14" fillId="0" borderId="3" xfId="0" applyFont="1" applyBorder="1" applyAlignment="1" applyProtection="1">
      <alignment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14" fillId="0" borderId="3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>
      <alignment horizontal="right" vertical="center"/>
    </xf>
    <xf numFmtId="165" fontId="11" fillId="0" borderId="0" xfId="0" applyNumberFormat="1" applyFont="1" applyBorder="1" applyAlignment="1">
      <alignment vertical="center"/>
    </xf>
    <xf numFmtId="166" fontId="2" fillId="8" borderId="31" xfId="0" quotePrefix="1" applyNumberFormat="1" applyFont="1" applyFill="1" applyBorder="1" applyAlignment="1">
      <alignment vertical="center"/>
    </xf>
    <xf numFmtId="166" fontId="2" fillId="8" borderId="7" xfId="0" quotePrefix="1" applyNumberFormat="1" applyFont="1" applyFill="1" applyBorder="1" applyAlignment="1">
      <alignment vertical="center"/>
    </xf>
    <xf numFmtId="0" fontId="11" fillId="0" borderId="8" xfId="0" applyFont="1" applyBorder="1" applyAlignment="1">
      <alignment vertical="center"/>
    </xf>
    <xf numFmtId="172" fontId="11" fillId="0" borderId="31" xfId="3" quotePrefix="1" applyNumberFormat="1" applyFont="1" applyBorder="1" applyAlignment="1">
      <alignment vertical="center"/>
    </xf>
    <xf numFmtId="172" fontId="11" fillId="0" borderId="7" xfId="3" quotePrefix="1" applyNumberFormat="1" applyFont="1" applyBorder="1" applyAlignment="1">
      <alignment vertical="center"/>
    </xf>
    <xf numFmtId="0" fontId="14" fillId="2" borderId="41" xfId="0" applyFont="1" applyFill="1" applyBorder="1" applyAlignment="1" applyProtection="1">
      <alignment horizontal="center" vertical="center"/>
      <protection hidden="1"/>
    </xf>
    <xf numFmtId="0" fontId="14" fillId="9" borderId="44" xfId="0" applyFont="1" applyFill="1" applyBorder="1" applyAlignment="1">
      <alignment vertical="center"/>
    </xf>
    <xf numFmtId="0" fontId="14" fillId="9" borderId="45" xfId="0" applyFont="1" applyFill="1" applyBorder="1" applyAlignment="1">
      <alignment vertical="center"/>
    </xf>
    <xf numFmtId="44" fontId="14" fillId="9" borderId="46" xfId="1" applyFont="1" applyFill="1" applyBorder="1" applyAlignment="1" applyProtection="1">
      <alignment vertical="center"/>
      <protection hidden="1"/>
    </xf>
    <xf numFmtId="0" fontId="14" fillId="7" borderId="45" xfId="0" applyFont="1" applyFill="1" applyBorder="1" applyAlignment="1">
      <alignment vertical="center"/>
    </xf>
    <xf numFmtId="44" fontId="14" fillId="7" borderId="46" xfId="1" applyFont="1" applyFill="1" applyBorder="1" applyAlignment="1">
      <alignment vertical="center"/>
    </xf>
    <xf numFmtId="44" fontId="14" fillId="9" borderId="46" xfId="1" applyFont="1" applyFill="1" applyBorder="1" applyAlignment="1">
      <alignment vertical="center"/>
    </xf>
    <xf numFmtId="0" fontId="14" fillId="9" borderId="47" xfId="0" applyFont="1" applyFill="1" applyBorder="1" applyAlignment="1">
      <alignment vertical="center"/>
    </xf>
    <xf numFmtId="0" fontId="14" fillId="9" borderId="48" xfId="0" applyFont="1" applyFill="1" applyBorder="1" applyAlignment="1" applyProtection="1">
      <alignment vertical="center"/>
      <protection hidden="1"/>
    </xf>
    <xf numFmtId="44" fontId="14" fillId="9" borderId="49" xfId="1" applyFont="1" applyFill="1" applyBorder="1" applyAlignment="1">
      <alignment vertical="center"/>
    </xf>
    <xf numFmtId="0" fontId="2" fillId="5" borderId="0" xfId="0" applyFont="1" applyFill="1" applyBorder="1" applyAlignment="1" applyProtection="1">
      <alignment vertical="center"/>
    </xf>
    <xf numFmtId="3" fontId="2" fillId="5" borderId="0" xfId="0" applyNumberFormat="1" applyFont="1" applyFill="1" applyBorder="1" applyAlignment="1" applyProtection="1">
      <alignment vertical="center"/>
    </xf>
    <xf numFmtId="0" fontId="0" fillId="0" borderId="7" xfId="0" quotePrefix="1" applyBorder="1"/>
    <xf numFmtId="0" fontId="0" fillId="0" borderId="9" xfId="0" quotePrefix="1" applyBorder="1"/>
    <xf numFmtId="0" fontId="2" fillId="0" borderId="7" xfId="0" quotePrefix="1" applyFont="1" applyBorder="1"/>
    <xf numFmtId="0" fontId="2" fillId="0" borderId="9" xfId="0" quotePrefix="1" applyFont="1" applyBorder="1"/>
    <xf numFmtId="172" fontId="11" fillId="0" borderId="9" xfId="3" quotePrefix="1" applyNumberFormat="1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166" fontId="2" fillId="8" borderId="9" xfId="0" quotePrefix="1" applyNumberFormat="1" applyFont="1" applyFill="1" applyBorder="1" applyAlignment="1">
      <alignment vertical="center"/>
    </xf>
    <xf numFmtId="0" fontId="14" fillId="0" borderId="0" xfId="0" applyFont="1" applyFill="1" applyAlignment="1" applyProtection="1">
      <alignment vertical="center"/>
      <protection hidden="1"/>
    </xf>
    <xf numFmtId="0" fontId="14" fillId="0" borderId="2" xfId="0" applyFont="1" applyBorder="1" applyAlignment="1" applyProtection="1">
      <alignment vertical="center" wrapText="1"/>
      <protection hidden="1"/>
    </xf>
    <xf numFmtId="0" fontId="14" fillId="0" borderId="5" xfId="0" applyFont="1" applyBorder="1" applyAlignment="1" applyProtection="1">
      <alignment vertical="center" wrapText="1"/>
      <protection hidden="1"/>
    </xf>
    <xf numFmtId="0" fontId="14" fillId="0" borderId="10" xfId="0" applyFont="1" applyBorder="1" applyAlignment="1" applyProtection="1">
      <alignment vertical="center" wrapText="1"/>
      <protection hidden="1"/>
    </xf>
    <xf numFmtId="0" fontId="0" fillId="0" borderId="0" xfId="0" applyFont="1"/>
    <xf numFmtId="0" fontId="0" fillId="0" borderId="28" xfId="0" applyFont="1" applyBorder="1"/>
    <xf numFmtId="169" fontId="0" fillId="0" borderId="5" xfId="0" applyNumberFormat="1" applyFont="1" applyBorder="1"/>
    <xf numFmtId="169" fontId="0" fillId="0" borderId="6" xfId="0" applyNumberFormat="1" applyFont="1" applyBorder="1"/>
    <xf numFmtId="0" fontId="0" fillId="0" borderId="7" xfId="0" applyFont="1" applyBorder="1"/>
    <xf numFmtId="168" fontId="0" fillId="0" borderId="0" xfId="0" applyNumberFormat="1" applyFont="1" applyBorder="1"/>
    <xf numFmtId="169" fontId="0" fillId="0" borderId="0" xfId="0" applyNumberFormat="1" applyFont="1" applyBorder="1"/>
    <xf numFmtId="168" fontId="0" fillId="0" borderId="8" xfId="0" applyNumberFormat="1" applyFont="1" applyBorder="1"/>
    <xf numFmtId="170" fontId="0" fillId="15" borderId="28" xfId="0" applyNumberFormat="1" applyFont="1" applyFill="1" applyBorder="1"/>
    <xf numFmtId="0" fontId="0" fillId="0" borderId="0" xfId="0" applyFont="1" applyBorder="1"/>
    <xf numFmtId="0" fontId="0" fillId="0" borderId="9" xfId="0" applyFont="1" applyBorder="1"/>
    <xf numFmtId="170" fontId="0" fillId="0" borderId="10" xfId="0" applyNumberFormat="1" applyFont="1" applyBorder="1"/>
    <xf numFmtId="0" fontId="0" fillId="0" borderId="10" xfId="0" applyFont="1" applyBorder="1"/>
    <xf numFmtId="170" fontId="0" fillId="0" borderId="11" xfId="0" applyNumberFormat="1" applyFont="1" applyBorder="1"/>
    <xf numFmtId="0" fontId="0" fillId="0" borderId="11" xfId="0" applyFont="1" applyFill="1" applyBorder="1" applyAlignment="1">
      <alignment vertical="center"/>
    </xf>
    <xf numFmtId="0" fontId="0" fillId="17" borderId="0" xfId="0" applyFill="1" applyAlignment="1">
      <alignment vertical="center"/>
    </xf>
    <xf numFmtId="0" fontId="0" fillId="17" borderId="0" xfId="0" applyFill="1"/>
    <xf numFmtId="0" fontId="2" fillId="17" borderId="0" xfId="0" applyFont="1" applyFill="1" applyAlignment="1">
      <alignment vertical="center"/>
    </xf>
    <xf numFmtId="0" fontId="0" fillId="17" borderId="0" xfId="0" quotePrefix="1" applyFill="1" applyAlignment="1">
      <alignment vertical="center"/>
    </xf>
    <xf numFmtId="0" fontId="13" fillId="17" borderId="0" xfId="0" applyFont="1" applyFill="1"/>
    <xf numFmtId="0" fontId="2" fillId="17" borderId="0" xfId="0" applyFont="1" applyFill="1"/>
    <xf numFmtId="0" fontId="14" fillId="17" borderId="0" xfId="2" quotePrefix="1" applyNumberFormat="1" applyFont="1" applyFill="1" applyBorder="1" applyAlignment="1" applyProtection="1"/>
    <xf numFmtId="1" fontId="2" fillId="17" borderId="0" xfId="0" applyNumberFormat="1" applyFont="1" applyFill="1" applyAlignment="1">
      <alignment horizontal="right"/>
    </xf>
    <xf numFmtId="2" fontId="0" fillId="17" borderId="0" xfId="0" applyNumberFormat="1" applyFill="1"/>
    <xf numFmtId="44" fontId="0" fillId="17" borderId="0" xfId="1" applyFont="1" applyFill="1"/>
    <xf numFmtId="0" fontId="2" fillId="17" borderId="0" xfId="0" applyFont="1" applyFill="1" applyAlignment="1">
      <alignment horizontal="center"/>
    </xf>
    <xf numFmtId="0" fontId="0" fillId="17" borderId="0" xfId="0" quotePrefix="1" applyFill="1"/>
    <xf numFmtId="0" fontId="13" fillId="17" borderId="0" xfId="2" applyNumberFormat="1" applyFont="1" applyFill="1" applyBorder="1" applyAlignment="1" applyProtection="1"/>
    <xf numFmtId="0" fontId="0" fillId="17" borderId="0" xfId="0" quotePrefix="1" applyFont="1" applyFill="1"/>
    <xf numFmtId="0" fontId="13" fillId="0" borderId="0" xfId="0" applyFont="1" applyBorder="1" applyAlignment="1" applyProtection="1">
      <alignment horizontal="center" vertical="center"/>
      <protection hidden="1"/>
    </xf>
    <xf numFmtId="0" fontId="21" fillId="0" borderId="9" xfId="0" applyFont="1" applyBorder="1" applyAlignment="1" applyProtection="1">
      <alignment vertical="center" wrapText="1"/>
      <protection hidden="1"/>
    </xf>
    <xf numFmtId="171" fontId="14" fillId="5" borderId="25" xfId="0" applyNumberFormat="1" applyFont="1" applyFill="1" applyBorder="1" applyAlignment="1" applyProtection="1">
      <alignment horizontal="center" vertical="center"/>
      <protection hidden="1"/>
    </xf>
    <xf numFmtId="171" fontId="14" fillId="5" borderId="51" xfId="0" applyNumberFormat="1" applyFont="1" applyFill="1" applyBorder="1" applyAlignment="1" applyProtection="1">
      <alignment horizontal="center" vertical="center"/>
      <protection hidden="1"/>
    </xf>
    <xf numFmtId="171" fontId="14" fillId="0" borderId="25" xfId="0" applyNumberFormat="1" applyFont="1" applyFill="1" applyBorder="1" applyAlignment="1" applyProtection="1">
      <alignment horizontal="center" vertical="center"/>
      <protection hidden="1"/>
    </xf>
    <xf numFmtId="171" fontId="14" fillId="5" borderId="50" xfId="0" applyNumberFormat="1" applyFont="1" applyFill="1" applyBorder="1" applyAlignment="1" applyProtection="1">
      <alignment horizontal="center" vertical="center"/>
      <protection hidden="1"/>
    </xf>
    <xf numFmtId="171" fontId="14" fillId="14" borderId="26" xfId="0" applyNumberFormat="1" applyFont="1" applyFill="1" applyBorder="1" applyAlignment="1" applyProtection="1">
      <alignment horizontal="center" vertical="center"/>
      <protection hidden="1"/>
    </xf>
    <xf numFmtId="171" fontId="14" fillId="5" borderId="27" xfId="0" applyNumberFormat="1" applyFont="1" applyFill="1" applyBorder="1" applyAlignment="1" applyProtection="1">
      <alignment horizontal="center" vertical="center"/>
      <protection hidden="1"/>
    </xf>
    <xf numFmtId="0" fontId="14" fillId="0" borderId="53" xfId="0" applyFont="1" applyBorder="1" applyAlignment="1" applyProtection="1">
      <alignment vertical="center"/>
      <protection hidden="1"/>
    </xf>
    <xf numFmtId="0" fontId="14" fillId="0" borderId="54" xfId="0" applyFont="1" applyBorder="1" applyAlignment="1" applyProtection="1">
      <alignment vertical="center"/>
      <protection hidden="1"/>
    </xf>
    <xf numFmtId="44" fontId="14" fillId="0" borderId="55" xfId="1" applyFont="1" applyBorder="1" applyAlignment="1" applyProtection="1">
      <alignment vertical="center"/>
      <protection hidden="1"/>
    </xf>
    <xf numFmtId="0" fontId="14" fillId="0" borderId="56" xfId="0" applyFont="1" applyBorder="1" applyAlignment="1" applyProtection="1">
      <alignment vertical="center"/>
      <protection hidden="1"/>
    </xf>
    <xf numFmtId="0" fontId="14" fillId="0" borderId="57" xfId="0" applyFont="1" applyBorder="1" applyAlignment="1" applyProtection="1">
      <alignment vertical="center"/>
      <protection hidden="1"/>
    </xf>
    <xf numFmtId="44" fontId="14" fillId="0" borderId="58" xfId="1" applyFont="1" applyBorder="1" applyAlignment="1" applyProtection="1">
      <alignment vertical="center"/>
      <protection hidden="1"/>
    </xf>
    <xf numFmtId="1" fontId="14" fillId="0" borderId="54" xfId="0" applyNumberFormat="1" applyFont="1" applyBorder="1" applyAlignment="1" applyProtection="1">
      <alignment vertical="center"/>
      <protection hidden="1"/>
    </xf>
    <xf numFmtId="2" fontId="14" fillId="0" borderId="54" xfId="0" applyNumberFormat="1" applyFont="1" applyBorder="1" applyAlignment="1" applyProtection="1">
      <alignment vertical="center"/>
      <protection hidden="1"/>
    </xf>
    <xf numFmtId="0" fontId="14" fillId="0" borderId="59" xfId="0" applyFont="1" applyBorder="1" applyAlignment="1" applyProtection="1">
      <alignment vertical="center" wrapText="1"/>
      <protection hidden="1"/>
    </xf>
    <xf numFmtId="1" fontId="14" fillId="0" borderId="23" xfId="0" applyNumberFormat="1" applyFont="1" applyBorder="1" applyAlignment="1" applyProtection="1">
      <alignment vertical="center"/>
      <protection hidden="1"/>
    </xf>
    <xf numFmtId="0" fontId="14" fillId="0" borderId="24" xfId="0" applyFont="1" applyBorder="1" applyAlignment="1" applyProtection="1">
      <alignment vertical="center"/>
      <protection hidden="1"/>
    </xf>
    <xf numFmtId="0" fontId="14" fillId="0" borderId="60" xfId="0" applyFont="1" applyBorder="1" applyAlignment="1" applyProtection="1">
      <alignment vertical="center"/>
      <protection hidden="1"/>
    </xf>
    <xf numFmtId="0" fontId="14" fillId="0" borderId="25" xfId="0" applyFont="1" applyBorder="1" applyAlignment="1" applyProtection="1">
      <alignment vertical="center"/>
      <protection hidden="1"/>
    </xf>
    <xf numFmtId="2" fontId="14" fillId="0" borderId="26" xfId="0" applyNumberFormat="1" applyFont="1" applyBorder="1" applyAlignment="1" applyProtection="1">
      <alignment vertical="center"/>
      <protection hidden="1"/>
    </xf>
    <xf numFmtId="0" fontId="14" fillId="0" borderId="27" xfId="0" applyFont="1" applyBorder="1" applyAlignment="1" applyProtection="1">
      <alignment vertical="center"/>
      <protection hidden="1"/>
    </xf>
    <xf numFmtId="44" fontId="14" fillId="0" borderId="20" xfId="1" applyNumberFormat="1" applyFont="1" applyBorder="1" applyAlignment="1" applyProtection="1">
      <alignment vertical="center"/>
      <protection hidden="1"/>
    </xf>
    <xf numFmtId="44" fontId="14" fillId="0" borderId="21" xfId="1" applyFont="1" applyBorder="1" applyAlignment="1" applyProtection="1">
      <alignment vertical="center"/>
      <protection hidden="1"/>
    </xf>
    <xf numFmtId="44" fontId="14" fillId="0" borderId="22" xfId="1" applyFont="1" applyBorder="1" applyAlignment="1" applyProtection="1">
      <alignment vertical="center"/>
      <protection hidden="1"/>
    </xf>
    <xf numFmtId="0" fontId="14" fillId="0" borderId="39" xfId="0" applyFont="1" applyBorder="1" applyAlignment="1" applyProtection="1">
      <alignment vertical="center"/>
      <protection hidden="1"/>
    </xf>
    <xf numFmtId="0" fontId="14" fillId="7" borderId="0" xfId="0" applyFont="1" applyFill="1" applyAlignment="1" applyProtection="1">
      <alignment vertical="center"/>
      <protection hidden="1"/>
    </xf>
    <xf numFmtId="0" fontId="14" fillId="0" borderId="61" xfId="0" applyFont="1" applyBorder="1" applyAlignment="1" applyProtection="1">
      <alignment vertical="center"/>
      <protection hidden="1"/>
    </xf>
    <xf numFmtId="0" fontId="14" fillId="0" borderId="40" xfId="0" applyFont="1" applyBorder="1" applyAlignment="1" applyProtection="1">
      <alignment vertical="center"/>
      <protection hidden="1"/>
    </xf>
    <xf numFmtId="0" fontId="14" fillId="0" borderId="30" xfId="0" applyFont="1" applyBorder="1" applyAlignment="1" applyProtection="1">
      <alignment vertical="center"/>
      <protection hidden="1"/>
    </xf>
    <xf numFmtId="0" fontId="13" fillId="7" borderId="0" xfId="0" applyFont="1" applyFill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vertical="center"/>
    </xf>
    <xf numFmtId="0" fontId="14" fillId="14" borderId="2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5" borderId="3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68" fontId="14" fillId="0" borderId="19" xfId="0" applyNumberFormat="1" applyFont="1" applyBorder="1" applyAlignment="1">
      <alignment vertical="center"/>
    </xf>
    <xf numFmtId="168" fontId="14" fillId="0" borderId="29" xfId="0" applyNumberFormat="1" applyFont="1" applyBorder="1" applyAlignment="1">
      <alignment vertical="center"/>
    </xf>
    <xf numFmtId="171" fontId="14" fillId="0" borderId="0" xfId="0" applyNumberFormat="1" applyFont="1" applyFill="1" applyBorder="1" applyAlignment="1">
      <alignment vertical="center"/>
    </xf>
    <xf numFmtId="0" fontId="14" fillId="0" borderId="41" xfId="0" applyFont="1" applyBorder="1" applyAlignment="1" applyProtection="1">
      <alignment vertical="center"/>
      <protection hidden="1"/>
    </xf>
    <xf numFmtId="0" fontId="14" fillId="0" borderId="42" xfId="0" applyFont="1" applyBorder="1" applyAlignment="1" applyProtection="1">
      <alignment vertical="center"/>
      <protection hidden="1"/>
    </xf>
    <xf numFmtId="0" fontId="14" fillId="0" borderId="43" xfId="0" applyFont="1" applyBorder="1" applyAlignment="1" applyProtection="1">
      <alignment vertical="center"/>
      <protection hidden="1"/>
    </xf>
    <xf numFmtId="0" fontId="14" fillId="7" borderId="0" xfId="0" applyFont="1" applyFill="1" applyBorder="1" applyAlignment="1" applyProtection="1">
      <alignment horizontal="center" vertical="center"/>
      <protection hidden="1"/>
    </xf>
    <xf numFmtId="2" fontId="14" fillId="7" borderId="0" xfId="0" applyNumberFormat="1" applyFont="1" applyFill="1" applyBorder="1" applyAlignment="1" applyProtection="1">
      <alignment vertical="center"/>
      <protection hidden="1"/>
    </xf>
    <xf numFmtId="1" fontId="14" fillId="7" borderId="0" xfId="0" applyNumberFormat="1" applyFont="1" applyFill="1" applyBorder="1" applyAlignment="1" applyProtection="1">
      <alignment vertical="center"/>
      <protection hidden="1"/>
    </xf>
    <xf numFmtId="0" fontId="14" fillId="7" borderId="0" xfId="0" applyFont="1" applyFill="1" applyBorder="1" applyAlignment="1" applyProtection="1">
      <alignment horizontal="left" vertical="center"/>
      <protection hidden="1"/>
    </xf>
    <xf numFmtId="0" fontId="2" fillId="13" borderId="28" xfId="0" applyFont="1" applyFill="1" applyBorder="1" applyAlignment="1" applyProtection="1">
      <alignment vertical="center"/>
    </xf>
    <xf numFmtId="0" fontId="2" fillId="14" borderId="28" xfId="0" applyFont="1" applyFill="1" applyBorder="1" applyAlignment="1" applyProtection="1">
      <alignment vertical="center"/>
    </xf>
    <xf numFmtId="0" fontId="2" fillId="2" borderId="28" xfId="0" applyFont="1" applyFill="1" applyBorder="1" applyAlignment="1" applyProtection="1">
      <alignment vertical="center"/>
    </xf>
    <xf numFmtId="0" fontId="2" fillId="16" borderId="28" xfId="0" applyFont="1" applyFill="1" applyBorder="1" applyAlignment="1" applyProtection="1">
      <alignment vertical="center"/>
    </xf>
    <xf numFmtId="0" fontId="14" fillId="0" borderId="18" xfId="0" applyFont="1" applyBorder="1" applyAlignment="1" applyProtection="1">
      <alignment horizontal="center" vertical="center"/>
      <protection hidden="1"/>
    </xf>
    <xf numFmtId="0" fontId="14" fillId="0" borderId="19" xfId="0" applyFont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</xf>
    <xf numFmtId="171" fontId="14" fillId="0" borderId="7" xfId="0" applyNumberFormat="1" applyFont="1" applyFill="1" applyBorder="1" applyAlignment="1" applyProtection="1">
      <alignment horizontal="center" vertical="center"/>
      <protection hidden="1"/>
    </xf>
    <xf numFmtId="171" fontId="14" fillId="0" borderId="0" xfId="0" applyNumberFormat="1" applyFont="1" applyFill="1" applyBorder="1" applyAlignment="1" applyProtection="1">
      <alignment horizontal="center" vertical="center"/>
      <protection hidden="1"/>
    </xf>
    <xf numFmtId="171" fontId="14" fillId="0" borderId="9" xfId="0" applyNumberFormat="1" applyFont="1" applyFill="1" applyBorder="1" applyAlignment="1" applyProtection="1">
      <alignment horizontal="center" vertical="center"/>
      <protection hidden="1"/>
    </xf>
    <xf numFmtId="171" fontId="14" fillId="0" borderId="10" xfId="0" applyNumberFormat="1" applyFont="1" applyFill="1" applyBorder="1" applyAlignment="1" applyProtection="1">
      <alignment horizontal="center" vertical="center"/>
      <protection hidden="1"/>
    </xf>
    <xf numFmtId="171" fontId="14" fillId="0" borderId="51" xfId="0" applyNumberFormat="1" applyFont="1" applyFill="1" applyBorder="1" applyAlignment="1" applyProtection="1">
      <alignment horizontal="center" vertical="center"/>
      <protection hidden="1"/>
    </xf>
    <xf numFmtId="171" fontId="14" fillId="0" borderId="4" xfId="0" applyNumberFormat="1" applyFont="1" applyFill="1" applyBorder="1" applyAlignment="1" applyProtection="1">
      <alignment horizontal="center" vertical="center"/>
      <protection hidden="1"/>
    </xf>
    <xf numFmtId="171" fontId="14" fillId="0" borderId="5" xfId="0" applyNumberFormat="1" applyFont="1" applyFill="1" applyBorder="1" applyAlignment="1" applyProtection="1">
      <alignment horizontal="center" vertical="center"/>
      <protection hidden="1"/>
    </xf>
    <xf numFmtId="171" fontId="14" fillId="0" borderId="50" xfId="0" applyNumberFormat="1" applyFont="1" applyFill="1" applyBorder="1" applyAlignment="1" applyProtection="1">
      <alignment horizontal="center" vertical="center"/>
      <protection hidden="1"/>
    </xf>
    <xf numFmtId="171" fontId="14" fillId="0" borderId="26" xfId="0" applyNumberFormat="1" applyFont="1" applyFill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vertical="center"/>
      <protection hidden="1"/>
    </xf>
    <xf numFmtId="0" fontId="14" fillId="0" borderId="10" xfId="0" applyFont="1" applyBorder="1" applyAlignment="1" applyProtection="1">
      <alignment vertical="center"/>
      <protection hidden="1"/>
    </xf>
    <xf numFmtId="0" fontId="14" fillId="0" borderId="23" xfId="0" applyFont="1" applyBorder="1" applyAlignment="1" applyProtection="1">
      <alignment vertical="center"/>
      <protection hidden="1"/>
    </xf>
    <xf numFmtId="171" fontId="14" fillId="0" borderId="23" xfId="0" applyNumberFormat="1" applyFont="1" applyBorder="1" applyAlignment="1" applyProtection="1">
      <alignment vertical="center"/>
      <protection hidden="1"/>
    </xf>
    <xf numFmtId="171" fontId="14" fillId="0" borderId="24" xfId="0" applyNumberFormat="1" applyFont="1" applyBorder="1" applyAlignment="1" applyProtection="1">
      <alignment horizontal="left" vertical="center"/>
      <protection hidden="1"/>
    </xf>
    <xf numFmtId="0" fontId="14" fillId="0" borderId="62" xfId="0" applyFont="1" applyBorder="1" applyAlignment="1" applyProtection="1">
      <alignment vertical="center"/>
      <protection hidden="1"/>
    </xf>
    <xf numFmtId="0" fontId="14" fillId="0" borderId="63" xfId="0" applyFont="1" applyBorder="1" applyAlignment="1" applyProtection="1">
      <alignment vertical="center"/>
      <protection hidden="1"/>
    </xf>
    <xf numFmtId="171" fontId="14" fillId="13" borderId="52" xfId="0" applyNumberFormat="1" applyFont="1" applyFill="1" applyBorder="1" applyAlignment="1" applyProtection="1">
      <alignment horizontal="center" vertical="center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167" fontId="0" fillId="13" borderId="4" xfId="5" applyNumberFormat="1" applyFont="1" applyFill="1" applyBorder="1" applyAlignment="1">
      <alignment vertical="center"/>
    </xf>
    <xf numFmtId="167" fontId="0" fillId="2" borderId="5" xfId="5" applyNumberFormat="1" applyFont="1" applyFill="1" applyBorder="1" applyAlignment="1">
      <alignment vertical="center"/>
    </xf>
    <xf numFmtId="167" fontId="0" fillId="5" borderId="6" xfId="5" applyNumberFormat="1" applyFont="1" applyFill="1" applyBorder="1" applyAlignment="1">
      <alignment vertical="center"/>
    </xf>
    <xf numFmtId="167" fontId="0" fillId="2" borderId="0" xfId="5" applyNumberFormat="1" applyFont="1" applyFill="1" applyBorder="1" applyAlignment="1">
      <alignment vertical="center"/>
    </xf>
    <xf numFmtId="167" fontId="0" fillId="13" borderId="7" xfId="5" applyNumberFormat="1" applyFont="1" applyFill="1" applyBorder="1" applyAlignment="1">
      <alignment vertical="center"/>
    </xf>
    <xf numFmtId="167" fontId="0" fillId="5" borderId="8" xfId="5" applyNumberFormat="1" applyFont="1" applyFill="1" applyBorder="1" applyAlignment="1">
      <alignment vertical="center"/>
    </xf>
    <xf numFmtId="167" fontId="0" fillId="5" borderId="11" xfId="5" applyNumberFormat="1" applyFont="1" applyFill="1" applyBorder="1" applyAlignment="1">
      <alignment vertical="center"/>
    </xf>
    <xf numFmtId="167" fontId="0" fillId="13" borderId="9" xfId="5" applyNumberFormat="1" applyFont="1" applyFill="1" applyBorder="1" applyAlignment="1">
      <alignment vertical="center"/>
    </xf>
    <xf numFmtId="167" fontId="0" fillId="2" borderId="10" xfId="5" applyNumberFormat="1" applyFont="1" applyFill="1" applyBorder="1" applyAlignment="1">
      <alignment vertical="center"/>
    </xf>
    <xf numFmtId="167" fontId="0" fillId="14" borderId="0" xfId="5" applyNumberFormat="1" applyFont="1" applyFill="1" applyBorder="1" applyAlignment="1">
      <alignment vertical="center"/>
    </xf>
    <xf numFmtId="167" fontId="0" fillId="14" borderId="10" xfId="5" applyNumberFormat="1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31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0" fillId="0" borderId="0" xfId="0" applyFill="1" applyAlignment="1">
      <alignment vertical="center"/>
    </xf>
    <xf numFmtId="0" fontId="14" fillId="0" borderId="64" xfId="0" applyFont="1" applyFill="1" applyBorder="1" applyAlignment="1">
      <alignment horizontal="center" vertical="center"/>
    </xf>
    <xf numFmtId="0" fontId="24" fillId="0" borderId="0" xfId="0" quotePrefix="1" applyFont="1"/>
    <xf numFmtId="0" fontId="2" fillId="5" borderId="0" xfId="0" quotePrefix="1" applyFont="1" applyFill="1" applyBorder="1" applyAlignment="1">
      <alignment vertical="center"/>
    </xf>
    <xf numFmtId="0" fontId="0" fillId="17" borderId="0" xfId="0" applyFont="1" applyFill="1"/>
    <xf numFmtId="0" fontId="0" fillId="17" borderId="0" xfId="0" applyFont="1" applyFill="1" applyBorder="1"/>
    <xf numFmtId="0" fontId="0" fillId="17" borderId="0" xfId="0" quotePrefix="1" applyFont="1" applyFill="1" applyBorder="1"/>
    <xf numFmtId="0" fontId="2" fillId="17" borderId="0" xfId="0" applyFont="1" applyFill="1" applyBorder="1"/>
    <xf numFmtId="0" fontId="23" fillId="17" borderId="0" xfId="0" applyFont="1" applyFill="1" applyBorder="1" applyAlignment="1">
      <alignment vertical="center" wrapText="1"/>
    </xf>
    <xf numFmtId="0" fontId="23" fillId="17" borderId="0" xfId="0" applyFont="1" applyFill="1" applyBorder="1" applyAlignment="1">
      <alignment vertical="center"/>
    </xf>
    <xf numFmtId="0" fontId="23" fillId="17" borderId="0" xfId="0" applyFont="1" applyFill="1" applyBorder="1"/>
    <xf numFmtId="0" fontId="0" fillId="17" borderId="0" xfId="0" quotePrefix="1" applyFont="1" applyFill="1" applyAlignment="1">
      <alignment vertical="center"/>
    </xf>
    <xf numFmtId="0" fontId="2" fillId="17" borderId="0" xfId="0" quotePrefix="1" applyFont="1" applyFill="1" applyAlignment="1">
      <alignment vertical="center"/>
    </xf>
    <xf numFmtId="0" fontId="14" fillId="7" borderId="0" xfId="0" applyFont="1" applyFill="1" applyAlignment="1" applyProtection="1">
      <alignment horizontal="center" vertical="center"/>
      <protection hidden="1"/>
    </xf>
    <xf numFmtId="164" fontId="14" fillId="7" borderId="0" xfId="0" applyNumberFormat="1" applyFont="1" applyFill="1" applyAlignment="1" applyProtection="1">
      <alignment vertical="center"/>
      <protection hidden="1"/>
    </xf>
    <xf numFmtId="0" fontId="14" fillId="7" borderId="0" xfId="0" applyFont="1" applyFill="1" applyAlignment="1" applyProtection="1">
      <alignment horizontal="left" vertical="center"/>
      <protection hidden="1"/>
    </xf>
    <xf numFmtId="0" fontId="19" fillId="2" borderId="1" xfId="0" applyFont="1" applyFill="1" applyBorder="1" applyAlignment="1" applyProtection="1">
      <alignment horizontal="center" vertical="center"/>
      <protection hidden="1"/>
    </xf>
    <xf numFmtId="0" fontId="19" fillId="2" borderId="2" xfId="0" applyFont="1" applyFill="1" applyBorder="1" applyAlignment="1" applyProtection="1">
      <alignment horizontal="center" vertical="center"/>
      <protection hidden="1"/>
    </xf>
    <xf numFmtId="0" fontId="19" fillId="2" borderId="3" xfId="0" applyFont="1" applyFill="1" applyBorder="1" applyAlignment="1" applyProtection="1">
      <alignment horizontal="center" vertical="center"/>
      <protection hidden="1"/>
    </xf>
    <xf numFmtId="0" fontId="14" fillId="0" borderId="18" xfId="0" applyFont="1" applyBorder="1" applyAlignment="1" applyProtection="1">
      <alignment horizontal="center" vertical="center"/>
      <protection hidden="1"/>
    </xf>
    <xf numFmtId="0" fontId="14" fillId="0" borderId="19" xfId="0" applyFont="1" applyBorder="1" applyAlignment="1" applyProtection="1">
      <alignment horizontal="center" vertical="center"/>
      <protection hidden="1"/>
    </xf>
    <xf numFmtId="0" fontId="14" fillId="0" borderId="29" xfId="0" applyFont="1" applyBorder="1" applyAlignment="1" applyProtection="1">
      <alignment horizontal="center" vertical="center"/>
      <protection hidden="1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3" fillId="7" borderId="0" xfId="0" applyFont="1" applyFill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 wrapText="1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14" fillId="0" borderId="30" xfId="0" applyFont="1" applyBorder="1" applyAlignment="1" applyProtection="1">
      <alignment horizontal="center" vertical="center"/>
      <protection hidden="1"/>
    </xf>
    <xf numFmtId="0" fontId="14" fillId="0" borderId="26" xfId="0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10" borderId="40" xfId="0" applyFont="1" applyFill="1" applyBorder="1" applyAlignment="1">
      <alignment horizontal="left" vertical="center"/>
    </xf>
    <xf numFmtId="0" fontId="5" fillId="10" borderId="0" xfId="0" applyFont="1" applyFill="1" applyBorder="1" applyAlignment="1">
      <alignment horizontal="left" vertical="center"/>
    </xf>
    <xf numFmtId="0" fontId="4" fillId="4" borderId="1" xfId="0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 applyProtection="1">
      <alignment horizontal="left" vertical="center"/>
      <protection locked="0"/>
    </xf>
    <xf numFmtId="0" fontId="4" fillId="4" borderId="3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Border="1" applyAlignment="1">
      <alignment horizontal="right"/>
    </xf>
    <xf numFmtId="10" fontId="2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17" fillId="10" borderId="30" xfId="0" applyFont="1" applyFill="1" applyBorder="1" applyAlignment="1">
      <alignment vertical="center"/>
    </xf>
    <xf numFmtId="0" fontId="17" fillId="10" borderId="26" xfId="0" applyFont="1" applyFill="1" applyBorder="1" applyAlignment="1">
      <alignment vertical="center"/>
    </xf>
    <xf numFmtId="0" fontId="2" fillId="0" borderId="0" xfId="0" applyFont="1" applyBorder="1" applyAlignment="1">
      <alignment horizontal="left"/>
    </xf>
    <xf numFmtId="44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7" fillId="10" borderId="40" xfId="0" applyFont="1" applyFill="1" applyBorder="1" applyAlignment="1">
      <alignment horizontal="left"/>
    </xf>
    <xf numFmtId="0" fontId="17" fillId="10" borderId="0" xfId="0" applyFont="1" applyFill="1" applyBorder="1" applyAlignment="1">
      <alignment horizontal="left"/>
    </xf>
    <xf numFmtId="0" fontId="3" fillId="10" borderId="39" xfId="0" applyFont="1" applyFill="1" applyBorder="1" applyAlignment="1">
      <alignment horizontal="left" vertical="center"/>
    </xf>
    <xf numFmtId="0" fontId="3" fillId="10" borderId="23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left" vertical="center"/>
    </xf>
    <xf numFmtId="0" fontId="3" fillId="10" borderId="40" xfId="0" applyFont="1" applyFill="1" applyBorder="1" applyAlignment="1">
      <alignment horizontal="left" vertical="center"/>
    </xf>
    <xf numFmtId="0" fontId="3" fillId="10" borderId="0" xfId="0" applyFont="1" applyFill="1" applyBorder="1" applyAlignment="1">
      <alignment horizontal="left" vertical="center"/>
    </xf>
    <xf numFmtId="3" fontId="3" fillId="8" borderId="4" xfId="0" applyNumberFormat="1" applyFont="1" applyFill="1" applyBorder="1" applyAlignment="1" applyProtection="1">
      <alignment horizontal="right" vertical="center"/>
      <protection locked="0"/>
    </xf>
    <xf numFmtId="3" fontId="3" fillId="8" borderId="5" xfId="0" applyNumberFormat="1" applyFont="1" applyFill="1" applyBorder="1" applyAlignment="1" applyProtection="1">
      <alignment horizontal="right" vertical="center"/>
      <protection locked="0"/>
    </xf>
  </cellXfs>
  <cellStyles count="7">
    <cellStyle name="Milliers" xfId="3" builtinId="3"/>
    <cellStyle name="Monétaire" xfId="1" builtinId="4"/>
    <cellStyle name="Monétaire 2" xfId="6" xr:uid="{3B7CEEC4-EEB6-4939-89ED-E39389C8D67E}"/>
    <cellStyle name="Normal" xfId="0" builtinId="0"/>
    <cellStyle name="Normal 2" xfId="5" xr:uid="{95AA1E43-8DF7-4F11-8594-3ECAD1455275}"/>
    <cellStyle name="Normal 6" xfId="4" xr:uid="{00000000-0005-0000-0000-000003000000}"/>
    <cellStyle name="Normal_devis" xfId="2" xr:uid="{00000000-0005-0000-0000-000004000000}"/>
  </cellStyles>
  <dxfs count="0"/>
  <tableStyles count="0" defaultTableStyle="TableStyleMedium9" defaultPivotStyle="PivotStyleLight16"/>
  <colors>
    <mruColors>
      <color rgb="FF99FF66"/>
      <color rgb="FFE30F28"/>
      <color rgb="FF05506F"/>
      <color rgb="FF3C1F17"/>
      <color rgb="FF8F313F"/>
      <color rgb="FF04510B"/>
      <color rgb="FF8C9777"/>
      <color rgb="FFABAF58"/>
      <color rgb="FFAD9966"/>
      <color rgb="FFED97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fmlaLink="'Coul_Kromya-MY4'!$B$19:$F$19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7.emf"/><Relationship Id="rId2" Type="http://schemas.openxmlformats.org/officeDocument/2006/relationships/image" Target="../media/image166.png"/><Relationship Id="rId1" Type="http://schemas.openxmlformats.org/officeDocument/2006/relationships/image" Target="../media/image165.jpeg"/><Relationship Id="rId5" Type="http://schemas.openxmlformats.org/officeDocument/2006/relationships/image" Target="../media/image169.jpg"/><Relationship Id="rId4" Type="http://schemas.openxmlformats.org/officeDocument/2006/relationships/image" Target="../media/image168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1.emf"/><Relationship Id="rId1" Type="http://schemas.openxmlformats.org/officeDocument/2006/relationships/image" Target="../media/image17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28703</xdr:colOff>
      <xdr:row>24</xdr:row>
      <xdr:rowOff>53749</xdr:rowOff>
    </xdr:from>
    <xdr:to>
      <xdr:col>1</xdr:col>
      <xdr:colOff>1288703</xdr:colOff>
      <xdr:row>24</xdr:row>
      <xdr:rowOff>593749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44" y="777460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42885</xdr:colOff>
      <xdr:row>25</xdr:row>
      <xdr:rowOff>64676</xdr:rowOff>
    </xdr:from>
    <xdr:to>
      <xdr:col>1</xdr:col>
      <xdr:colOff>1302885</xdr:colOff>
      <xdr:row>25</xdr:row>
      <xdr:rowOff>604676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826" y="841305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46136</xdr:colOff>
      <xdr:row>26</xdr:row>
      <xdr:rowOff>54591</xdr:rowOff>
    </xdr:from>
    <xdr:to>
      <xdr:col>1</xdr:col>
      <xdr:colOff>1306136</xdr:colOff>
      <xdr:row>26</xdr:row>
      <xdr:rowOff>594591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077" y="903050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33764</xdr:colOff>
      <xdr:row>27</xdr:row>
      <xdr:rowOff>56994</xdr:rowOff>
    </xdr:from>
    <xdr:to>
      <xdr:col>1</xdr:col>
      <xdr:colOff>1293764</xdr:colOff>
      <xdr:row>27</xdr:row>
      <xdr:rowOff>596994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705" y="966043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33000</xdr:colOff>
      <xdr:row>28</xdr:row>
      <xdr:rowOff>57475</xdr:rowOff>
    </xdr:from>
    <xdr:to>
      <xdr:col>1</xdr:col>
      <xdr:colOff>1293000</xdr:colOff>
      <xdr:row>28</xdr:row>
      <xdr:rowOff>597475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941" y="1028844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32645</xdr:colOff>
      <xdr:row>29</xdr:row>
      <xdr:rowOff>49952</xdr:rowOff>
    </xdr:from>
    <xdr:to>
      <xdr:col>1</xdr:col>
      <xdr:colOff>1292645</xdr:colOff>
      <xdr:row>29</xdr:row>
      <xdr:rowOff>589952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586" y="1090845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36648</xdr:colOff>
      <xdr:row>30</xdr:row>
      <xdr:rowOff>36668</xdr:rowOff>
    </xdr:from>
    <xdr:to>
      <xdr:col>1</xdr:col>
      <xdr:colOff>1296648</xdr:colOff>
      <xdr:row>30</xdr:row>
      <xdr:rowOff>576668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89" y="1152269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29923</xdr:colOff>
      <xdr:row>31</xdr:row>
      <xdr:rowOff>46755</xdr:rowOff>
    </xdr:from>
    <xdr:to>
      <xdr:col>1</xdr:col>
      <xdr:colOff>1289923</xdr:colOff>
      <xdr:row>31</xdr:row>
      <xdr:rowOff>586755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864" y="1216031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33771</xdr:colOff>
      <xdr:row>32</xdr:row>
      <xdr:rowOff>50118</xdr:rowOff>
    </xdr:from>
    <xdr:to>
      <xdr:col>1</xdr:col>
      <xdr:colOff>1293771</xdr:colOff>
      <xdr:row>32</xdr:row>
      <xdr:rowOff>590118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712" y="1279120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40495</xdr:colOff>
      <xdr:row>33</xdr:row>
      <xdr:rowOff>21943</xdr:rowOff>
    </xdr:from>
    <xdr:to>
      <xdr:col>1</xdr:col>
      <xdr:colOff>1300495</xdr:colOff>
      <xdr:row>33</xdr:row>
      <xdr:rowOff>561943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436" y="1339056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48696</xdr:colOff>
      <xdr:row>34</xdr:row>
      <xdr:rowOff>36350</xdr:rowOff>
    </xdr:from>
    <xdr:to>
      <xdr:col>1</xdr:col>
      <xdr:colOff>1308696</xdr:colOff>
      <xdr:row>34</xdr:row>
      <xdr:rowOff>576350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637" y="1403249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40018</xdr:colOff>
      <xdr:row>35</xdr:row>
      <xdr:rowOff>29150</xdr:rowOff>
    </xdr:from>
    <xdr:to>
      <xdr:col>1</xdr:col>
      <xdr:colOff>1300018</xdr:colOff>
      <xdr:row>35</xdr:row>
      <xdr:rowOff>569150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959" y="1465282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34892</xdr:colOff>
      <xdr:row>37</xdr:row>
      <xdr:rowOff>38420</xdr:rowOff>
    </xdr:from>
    <xdr:to>
      <xdr:col>1</xdr:col>
      <xdr:colOff>1294892</xdr:colOff>
      <xdr:row>37</xdr:row>
      <xdr:rowOff>578420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33" y="1591715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29550</xdr:colOff>
      <xdr:row>38</xdr:row>
      <xdr:rowOff>31229</xdr:rowOff>
    </xdr:from>
    <xdr:to>
      <xdr:col>1</xdr:col>
      <xdr:colOff>1289550</xdr:colOff>
      <xdr:row>38</xdr:row>
      <xdr:rowOff>571229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91" y="1653749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55404</xdr:colOff>
      <xdr:row>39</xdr:row>
      <xdr:rowOff>50381</xdr:rowOff>
    </xdr:from>
    <xdr:to>
      <xdr:col>1</xdr:col>
      <xdr:colOff>1315404</xdr:colOff>
      <xdr:row>39</xdr:row>
      <xdr:rowOff>590381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345" y="1718417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40935</xdr:colOff>
      <xdr:row>40</xdr:row>
      <xdr:rowOff>53566</xdr:rowOff>
    </xdr:from>
    <xdr:to>
      <xdr:col>1</xdr:col>
      <xdr:colOff>1300935</xdr:colOff>
      <xdr:row>40</xdr:row>
      <xdr:rowOff>593566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876" y="1781489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41977</xdr:colOff>
      <xdr:row>41</xdr:row>
      <xdr:rowOff>42428</xdr:rowOff>
    </xdr:from>
    <xdr:to>
      <xdr:col>1</xdr:col>
      <xdr:colOff>1301977</xdr:colOff>
      <xdr:row>41</xdr:row>
      <xdr:rowOff>582428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918" y="1843128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37282</xdr:colOff>
      <xdr:row>42</xdr:row>
      <xdr:rowOff>56822</xdr:rowOff>
    </xdr:from>
    <xdr:to>
      <xdr:col>1</xdr:col>
      <xdr:colOff>1297282</xdr:colOff>
      <xdr:row>42</xdr:row>
      <xdr:rowOff>596822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223" y="1907320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45018</xdr:colOff>
      <xdr:row>43</xdr:row>
      <xdr:rowOff>64051</xdr:rowOff>
    </xdr:from>
    <xdr:to>
      <xdr:col>1</xdr:col>
      <xdr:colOff>1305018</xdr:colOff>
      <xdr:row>43</xdr:row>
      <xdr:rowOff>604051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59" y="1970796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41508</xdr:colOff>
      <xdr:row>44</xdr:row>
      <xdr:rowOff>54600</xdr:rowOff>
    </xdr:from>
    <xdr:to>
      <xdr:col>1</xdr:col>
      <xdr:colOff>1301508</xdr:colOff>
      <xdr:row>44</xdr:row>
      <xdr:rowOff>594600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449" y="203260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47765</xdr:colOff>
      <xdr:row>45</xdr:row>
      <xdr:rowOff>54921</xdr:rowOff>
    </xdr:from>
    <xdr:to>
      <xdr:col>1</xdr:col>
      <xdr:colOff>1307765</xdr:colOff>
      <xdr:row>45</xdr:row>
      <xdr:rowOff>594921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06" y="2095389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48341</xdr:colOff>
      <xdr:row>46</xdr:row>
      <xdr:rowOff>56422</xdr:rowOff>
    </xdr:from>
    <xdr:to>
      <xdr:col>1</xdr:col>
      <xdr:colOff>1308341</xdr:colOff>
      <xdr:row>46</xdr:row>
      <xdr:rowOff>596422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282" y="2158292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49380</xdr:colOff>
      <xdr:row>47</xdr:row>
      <xdr:rowOff>38164</xdr:rowOff>
    </xdr:from>
    <xdr:to>
      <xdr:col>1</xdr:col>
      <xdr:colOff>1309380</xdr:colOff>
      <xdr:row>47</xdr:row>
      <xdr:rowOff>578164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321" y="2219219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43867</xdr:colOff>
      <xdr:row>48</xdr:row>
      <xdr:rowOff>41098</xdr:rowOff>
    </xdr:from>
    <xdr:to>
      <xdr:col>1</xdr:col>
      <xdr:colOff>1303867</xdr:colOff>
      <xdr:row>48</xdr:row>
      <xdr:rowOff>581098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808" y="2282265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42398</xdr:colOff>
      <xdr:row>49</xdr:row>
      <xdr:rowOff>37375</xdr:rowOff>
    </xdr:from>
    <xdr:to>
      <xdr:col>1</xdr:col>
      <xdr:colOff>1302398</xdr:colOff>
      <xdr:row>49</xdr:row>
      <xdr:rowOff>577375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339" y="2344646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44046</xdr:colOff>
      <xdr:row>50</xdr:row>
      <xdr:rowOff>28385</xdr:rowOff>
    </xdr:from>
    <xdr:to>
      <xdr:col>1</xdr:col>
      <xdr:colOff>1304046</xdr:colOff>
      <xdr:row>50</xdr:row>
      <xdr:rowOff>568385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87" y="2406500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59006</xdr:colOff>
      <xdr:row>51</xdr:row>
      <xdr:rowOff>30141</xdr:rowOff>
    </xdr:from>
    <xdr:to>
      <xdr:col>1</xdr:col>
      <xdr:colOff>1319006</xdr:colOff>
      <xdr:row>51</xdr:row>
      <xdr:rowOff>570141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947" y="2469428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35485</xdr:colOff>
      <xdr:row>52</xdr:row>
      <xdr:rowOff>48576</xdr:rowOff>
    </xdr:from>
    <xdr:to>
      <xdr:col>1</xdr:col>
      <xdr:colOff>1295485</xdr:colOff>
      <xdr:row>52</xdr:row>
      <xdr:rowOff>588576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426" y="2534025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35550</xdr:colOff>
      <xdr:row>53</xdr:row>
      <xdr:rowOff>30532</xdr:rowOff>
    </xdr:from>
    <xdr:to>
      <xdr:col>1</xdr:col>
      <xdr:colOff>1295550</xdr:colOff>
      <xdr:row>53</xdr:row>
      <xdr:rowOff>570532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491" y="2594973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31724</xdr:colOff>
      <xdr:row>54</xdr:row>
      <xdr:rowOff>44208</xdr:rowOff>
    </xdr:from>
    <xdr:to>
      <xdr:col>1</xdr:col>
      <xdr:colOff>1291724</xdr:colOff>
      <xdr:row>54</xdr:row>
      <xdr:rowOff>584208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665" y="2659094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44327</xdr:colOff>
      <xdr:row>55</xdr:row>
      <xdr:rowOff>39768</xdr:rowOff>
    </xdr:from>
    <xdr:to>
      <xdr:col>1</xdr:col>
      <xdr:colOff>1304327</xdr:colOff>
      <xdr:row>55</xdr:row>
      <xdr:rowOff>579768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68" y="2721403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41065</xdr:colOff>
      <xdr:row>56</xdr:row>
      <xdr:rowOff>40553</xdr:rowOff>
    </xdr:from>
    <xdr:to>
      <xdr:col>1</xdr:col>
      <xdr:colOff>1301065</xdr:colOff>
      <xdr:row>56</xdr:row>
      <xdr:rowOff>580553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06" y="2784234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56176</xdr:colOff>
      <xdr:row>57</xdr:row>
      <xdr:rowOff>36576</xdr:rowOff>
    </xdr:from>
    <xdr:to>
      <xdr:col>1</xdr:col>
      <xdr:colOff>1316176</xdr:colOff>
      <xdr:row>57</xdr:row>
      <xdr:rowOff>576576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17" y="2846590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59573</xdr:colOff>
      <xdr:row>58</xdr:row>
      <xdr:rowOff>42165</xdr:rowOff>
    </xdr:from>
    <xdr:to>
      <xdr:col>1</xdr:col>
      <xdr:colOff>1319573</xdr:colOff>
      <xdr:row>58</xdr:row>
      <xdr:rowOff>582165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514" y="2909901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56818</xdr:colOff>
      <xdr:row>59</xdr:row>
      <xdr:rowOff>49395</xdr:rowOff>
    </xdr:from>
    <xdr:to>
      <xdr:col>1</xdr:col>
      <xdr:colOff>1316818</xdr:colOff>
      <xdr:row>59</xdr:row>
      <xdr:rowOff>589395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759" y="2973377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44753</xdr:colOff>
      <xdr:row>60</xdr:row>
      <xdr:rowOff>53044</xdr:rowOff>
    </xdr:from>
    <xdr:to>
      <xdr:col>1</xdr:col>
      <xdr:colOff>1304753</xdr:colOff>
      <xdr:row>60</xdr:row>
      <xdr:rowOff>593044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694" y="3036495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37304</xdr:colOff>
      <xdr:row>61</xdr:row>
      <xdr:rowOff>36682</xdr:rowOff>
    </xdr:from>
    <xdr:to>
      <xdr:col>1</xdr:col>
      <xdr:colOff>1297304</xdr:colOff>
      <xdr:row>61</xdr:row>
      <xdr:rowOff>576682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245" y="3097612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45860</xdr:colOff>
      <xdr:row>62</xdr:row>
      <xdr:rowOff>57984</xdr:rowOff>
    </xdr:from>
    <xdr:to>
      <xdr:col>1</xdr:col>
      <xdr:colOff>1305860</xdr:colOff>
      <xdr:row>62</xdr:row>
      <xdr:rowOff>597984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801" y="3162495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39737</xdr:colOff>
      <xdr:row>63</xdr:row>
      <xdr:rowOff>44488</xdr:rowOff>
    </xdr:from>
    <xdr:to>
      <xdr:col>1</xdr:col>
      <xdr:colOff>1299737</xdr:colOff>
      <xdr:row>63</xdr:row>
      <xdr:rowOff>584488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678" y="3223898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37657</xdr:colOff>
      <xdr:row>64</xdr:row>
      <xdr:rowOff>44556</xdr:rowOff>
    </xdr:from>
    <xdr:to>
      <xdr:col>1</xdr:col>
      <xdr:colOff>1297657</xdr:colOff>
      <xdr:row>64</xdr:row>
      <xdr:rowOff>584556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598" y="3286658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28205</xdr:colOff>
      <xdr:row>65</xdr:row>
      <xdr:rowOff>39149</xdr:rowOff>
    </xdr:from>
    <xdr:to>
      <xdr:col>1</xdr:col>
      <xdr:colOff>1288205</xdr:colOff>
      <xdr:row>65</xdr:row>
      <xdr:rowOff>579149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46" y="3348870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43102</xdr:colOff>
      <xdr:row>66</xdr:row>
      <xdr:rowOff>29697</xdr:rowOff>
    </xdr:from>
    <xdr:to>
      <xdr:col>1</xdr:col>
      <xdr:colOff>1303102</xdr:colOff>
      <xdr:row>66</xdr:row>
      <xdr:rowOff>569697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043" y="3410678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34830</xdr:colOff>
      <xdr:row>67</xdr:row>
      <xdr:rowOff>37644</xdr:rowOff>
    </xdr:from>
    <xdr:to>
      <xdr:col>1</xdr:col>
      <xdr:colOff>1294830</xdr:colOff>
      <xdr:row>67</xdr:row>
      <xdr:rowOff>577644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71" y="3474226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45641</xdr:colOff>
      <xdr:row>68</xdr:row>
      <xdr:rowOff>51109</xdr:rowOff>
    </xdr:from>
    <xdr:to>
      <xdr:col>1</xdr:col>
      <xdr:colOff>1305641</xdr:colOff>
      <xdr:row>68</xdr:row>
      <xdr:rowOff>591109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582" y="3538325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44529</xdr:colOff>
      <xdr:row>69</xdr:row>
      <xdr:rowOff>48311</xdr:rowOff>
    </xdr:from>
    <xdr:to>
      <xdr:col>1</xdr:col>
      <xdr:colOff>1304529</xdr:colOff>
      <xdr:row>69</xdr:row>
      <xdr:rowOff>588311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470" y="3600798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43312</xdr:colOff>
      <xdr:row>70</xdr:row>
      <xdr:rowOff>40543</xdr:rowOff>
    </xdr:from>
    <xdr:to>
      <xdr:col>1</xdr:col>
      <xdr:colOff>1303312</xdr:colOff>
      <xdr:row>70</xdr:row>
      <xdr:rowOff>580543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253" y="3662774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44352</xdr:colOff>
      <xdr:row>71</xdr:row>
      <xdr:rowOff>50565</xdr:rowOff>
    </xdr:from>
    <xdr:to>
      <xdr:col>1</xdr:col>
      <xdr:colOff>1304352</xdr:colOff>
      <xdr:row>71</xdr:row>
      <xdr:rowOff>590565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93" y="3726530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42415</xdr:colOff>
      <xdr:row>72</xdr:row>
      <xdr:rowOff>56616</xdr:rowOff>
    </xdr:from>
    <xdr:to>
      <xdr:col>1</xdr:col>
      <xdr:colOff>1302415</xdr:colOff>
      <xdr:row>72</xdr:row>
      <xdr:rowOff>596616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356" y="3789888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53225</xdr:colOff>
      <xdr:row>73</xdr:row>
      <xdr:rowOff>52925</xdr:rowOff>
    </xdr:from>
    <xdr:to>
      <xdr:col>1</xdr:col>
      <xdr:colOff>1313225</xdr:colOff>
      <xdr:row>73</xdr:row>
      <xdr:rowOff>592925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166" y="3852271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38681</xdr:colOff>
      <xdr:row>74</xdr:row>
      <xdr:rowOff>40592</xdr:rowOff>
    </xdr:from>
    <xdr:to>
      <xdr:col>1</xdr:col>
      <xdr:colOff>1298681</xdr:colOff>
      <xdr:row>74</xdr:row>
      <xdr:rowOff>580592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22" y="3913791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29880</xdr:colOff>
      <xdr:row>75</xdr:row>
      <xdr:rowOff>54862</xdr:rowOff>
    </xdr:from>
    <xdr:to>
      <xdr:col>1</xdr:col>
      <xdr:colOff>1289880</xdr:colOff>
      <xdr:row>75</xdr:row>
      <xdr:rowOff>594862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821" y="3977971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60368</xdr:colOff>
      <xdr:row>76</xdr:row>
      <xdr:rowOff>17537</xdr:rowOff>
    </xdr:from>
    <xdr:to>
      <xdr:col>1</xdr:col>
      <xdr:colOff>1320368</xdr:colOff>
      <xdr:row>76</xdr:row>
      <xdr:rowOff>557537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309" y="4036991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64989</xdr:colOff>
      <xdr:row>77</xdr:row>
      <xdr:rowOff>38302</xdr:rowOff>
    </xdr:from>
    <xdr:to>
      <xdr:col>1</xdr:col>
      <xdr:colOff>1324989</xdr:colOff>
      <xdr:row>77</xdr:row>
      <xdr:rowOff>578302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930" y="4101821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33085</xdr:colOff>
      <xdr:row>78</xdr:row>
      <xdr:rowOff>46322</xdr:rowOff>
    </xdr:from>
    <xdr:to>
      <xdr:col>1</xdr:col>
      <xdr:colOff>1293085</xdr:colOff>
      <xdr:row>78</xdr:row>
      <xdr:rowOff>586322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026" y="4165376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44326</xdr:colOff>
      <xdr:row>79</xdr:row>
      <xdr:rowOff>49507</xdr:rowOff>
    </xdr:from>
    <xdr:to>
      <xdr:col>1</xdr:col>
      <xdr:colOff>1304326</xdr:colOff>
      <xdr:row>79</xdr:row>
      <xdr:rowOff>589507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67" y="4228447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40684</xdr:colOff>
      <xdr:row>80</xdr:row>
      <xdr:rowOff>38884</xdr:rowOff>
    </xdr:from>
    <xdr:to>
      <xdr:col>1</xdr:col>
      <xdr:colOff>1300684</xdr:colOff>
      <xdr:row>80</xdr:row>
      <xdr:rowOff>578884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625" y="4290138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40347</xdr:colOff>
      <xdr:row>81</xdr:row>
      <xdr:rowOff>39262</xdr:rowOff>
    </xdr:from>
    <xdr:to>
      <xdr:col>1</xdr:col>
      <xdr:colOff>1300347</xdr:colOff>
      <xdr:row>81</xdr:row>
      <xdr:rowOff>579262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288" y="4352929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29844</xdr:colOff>
      <xdr:row>82</xdr:row>
      <xdr:rowOff>49373</xdr:rowOff>
    </xdr:from>
    <xdr:to>
      <xdr:col>1</xdr:col>
      <xdr:colOff>1289844</xdr:colOff>
      <xdr:row>82</xdr:row>
      <xdr:rowOff>589373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785" y="4416693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56338</xdr:colOff>
      <xdr:row>83</xdr:row>
      <xdr:rowOff>54838</xdr:rowOff>
    </xdr:from>
    <xdr:to>
      <xdr:col>1</xdr:col>
      <xdr:colOff>1316338</xdr:colOff>
      <xdr:row>83</xdr:row>
      <xdr:rowOff>594838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279" y="4479992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50141</xdr:colOff>
      <xdr:row>84</xdr:row>
      <xdr:rowOff>77832</xdr:rowOff>
    </xdr:from>
    <xdr:to>
      <xdr:col>1</xdr:col>
      <xdr:colOff>1310141</xdr:colOff>
      <xdr:row>84</xdr:row>
      <xdr:rowOff>617832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82" y="4545045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33160</xdr:colOff>
      <xdr:row>85</xdr:row>
      <xdr:rowOff>55675</xdr:rowOff>
    </xdr:from>
    <xdr:to>
      <xdr:col>1</xdr:col>
      <xdr:colOff>1293160</xdr:colOff>
      <xdr:row>85</xdr:row>
      <xdr:rowOff>595675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101" y="4605582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54471</xdr:colOff>
      <xdr:row>86</xdr:row>
      <xdr:rowOff>60563</xdr:rowOff>
    </xdr:from>
    <xdr:to>
      <xdr:col>1</xdr:col>
      <xdr:colOff>1314471</xdr:colOff>
      <xdr:row>86</xdr:row>
      <xdr:rowOff>600563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12" y="4668823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53822</xdr:colOff>
      <xdr:row>87</xdr:row>
      <xdr:rowOff>52673</xdr:rowOff>
    </xdr:from>
    <xdr:to>
      <xdr:col>1</xdr:col>
      <xdr:colOff>1313822</xdr:colOff>
      <xdr:row>87</xdr:row>
      <xdr:rowOff>592673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763" y="4730787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58317</xdr:colOff>
      <xdr:row>88</xdr:row>
      <xdr:rowOff>43351</xdr:rowOff>
    </xdr:from>
    <xdr:to>
      <xdr:col>1</xdr:col>
      <xdr:colOff>1318317</xdr:colOff>
      <xdr:row>88</xdr:row>
      <xdr:rowOff>583351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258" y="4792608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47082</xdr:colOff>
      <xdr:row>89</xdr:row>
      <xdr:rowOff>47708</xdr:rowOff>
    </xdr:from>
    <xdr:to>
      <xdr:col>1</xdr:col>
      <xdr:colOff>1307082</xdr:colOff>
      <xdr:row>89</xdr:row>
      <xdr:rowOff>587708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023" y="4855797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45013</xdr:colOff>
      <xdr:row>90</xdr:row>
      <xdr:rowOff>33253</xdr:rowOff>
    </xdr:from>
    <xdr:to>
      <xdr:col>1</xdr:col>
      <xdr:colOff>1305013</xdr:colOff>
      <xdr:row>90</xdr:row>
      <xdr:rowOff>573253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54" y="4917104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37863</xdr:colOff>
      <xdr:row>91</xdr:row>
      <xdr:rowOff>61648</xdr:rowOff>
    </xdr:from>
    <xdr:to>
      <xdr:col>1</xdr:col>
      <xdr:colOff>1297863</xdr:colOff>
      <xdr:row>91</xdr:row>
      <xdr:rowOff>601648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804" y="4982697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40204</xdr:colOff>
      <xdr:row>92</xdr:row>
      <xdr:rowOff>47622</xdr:rowOff>
    </xdr:from>
    <xdr:to>
      <xdr:col>1</xdr:col>
      <xdr:colOff>1300204</xdr:colOff>
      <xdr:row>92</xdr:row>
      <xdr:rowOff>587622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145" y="5044047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46548</xdr:colOff>
      <xdr:row>93</xdr:row>
      <xdr:rowOff>37586</xdr:rowOff>
    </xdr:from>
    <xdr:to>
      <xdr:col>1</xdr:col>
      <xdr:colOff>1306548</xdr:colOff>
      <xdr:row>93</xdr:row>
      <xdr:rowOff>577586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489" y="5105796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41009</xdr:colOff>
      <xdr:row>94</xdr:row>
      <xdr:rowOff>47175</xdr:rowOff>
    </xdr:from>
    <xdr:to>
      <xdr:col>1</xdr:col>
      <xdr:colOff>1301009</xdr:colOff>
      <xdr:row>94</xdr:row>
      <xdr:rowOff>587175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50" y="5169508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54424</xdr:colOff>
      <xdr:row>95</xdr:row>
      <xdr:rowOff>38374</xdr:rowOff>
    </xdr:from>
    <xdr:to>
      <xdr:col>1</xdr:col>
      <xdr:colOff>1314424</xdr:colOff>
      <xdr:row>95</xdr:row>
      <xdr:rowOff>578374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365" y="5231381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31350</xdr:colOff>
      <xdr:row>96</xdr:row>
      <xdr:rowOff>42992</xdr:rowOff>
    </xdr:from>
    <xdr:to>
      <xdr:col>1</xdr:col>
      <xdr:colOff>1291350</xdr:colOff>
      <xdr:row>96</xdr:row>
      <xdr:rowOff>582992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291" y="5294596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33901</xdr:colOff>
      <xdr:row>97</xdr:row>
      <xdr:rowOff>45528</xdr:rowOff>
    </xdr:from>
    <xdr:to>
      <xdr:col>1</xdr:col>
      <xdr:colOff>1293901</xdr:colOff>
      <xdr:row>97</xdr:row>
      <xdr:rowOff>585528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842" y="5357602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48626</xdr:colOff>
      <xdr:row>98</xdr:row>
      <xdr:rowOff>47743</xdr:rowOff>
    </xdr:from>
    <xdr:to>
      <xdr:col>1</xdr:col>
      <xdr:colOff>1308626</xdr:colOff>
      <xdr:row>98</xdr:row>
      <xdr:rowOff>587743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567" y="5420577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47108</xdr:colOff>
      <xdr:row>99</xdr:row>
      <xdr:rowOff>52754</xdr:rowOff>
    </xdr:from>
    <xdr:to>
      <xdr:col>1</xdr:col>
      <xdr:colOff>1307108</xdr:colOff>
      <xdr:row>99</xdr:row>
      <xdr:rowOff>592754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049" y="5483831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31179</xdr:colOff>
      <xdr:row>100</xdr:row>
      <xdr:rowOff>59985</xdr:rowOff>
    </xdr:from>
    <xdr:to>
      <xdr:col>1</xdr:col>
      <xdr:colOff>1291179</xdr:colOff>
      <xdr:row>100</xdr:row>
      <xdr:rowOff>599985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120" y="5547307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37539</xdr:colOff>
      <xdr:row>101</xdr:row>
      <xdr:rowOff>43103</xdr:rowOff>
    </xdr:from>
    <xdr:to>
      <xdr:col>1</xdr:col>
      <xdr:colOff>1297539</xdr:colOff>
      <xdr:row>101</xdr:row>
      <xdr:rowOff>583103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480" y="5608372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31717</xdr:colOff>
      <xdr:row>102</xdr:row>
      <xdr:rowOff>46095</xdr:rowOff>
    </xdr:from>
    <xdr:to>
      <xdr:col>1</xdr:col>
      <xdr:colOff>1291717</xdr:colOff>
      <xdr:row>102</xdr:row>
      <xdr:rowOff>586095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658" y="5671424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39833</xdr:colOff>
      <xdr:row>16</xdr:row>
      <xdr:rowOff>42971</xdr:rowOff>
    </xdr:from>
    <xdr:to>
      <xdr:col>1</xdr:col>
      <xdr:colOff>1299833</xdr:colOff>
      <xdr:row>16</xdr:row>
      <xdr:rowOff>582971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774" y="350558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103</xdr:row>
      <xdr:rowOff>49626</xdr:rowOff>
    </xdr:from>
    <xdr:to>
      <xdr:col>1</xdr:col>
      <xdr:colOff>1294841</xdr:colOff>
      <xdr:row>103</xdr:row>
      <xdr:rowOff>589626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5734530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46045</xdr:colOff>
      <xdr:row>104</xdr:row>
      <xdr:rowOff>38421</xdr:rowOff>
    </xdr:from>
    <xdr:to>
      <xdr:col>1</xdr:col>
      <xdr:colOff>1306045</xdr:colOff>
      <xdr:row>104</xdr:row>
      <xdr:rowOff>578421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6" y="5796162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105</xdr:row>
      <xdr:rowOff>49626</xdr:rowOff>
    </xdr:from>
    <xdr:to>
      <xdr:col>1</xdr:col>
      <xdr:colOff>1306046</xdr:colOff>
      <xdr:row>105</xdr:row>
      <xdr:rowOff>589626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5860036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46045</xdr:colOff>
      <xdr:row>106</xdr:row>
      <xdr:rowOff>40821</xdr:rowOff>
    </xdr:from>
    <xdr:to>
      <xdr:col>1</xdr:col>
      <xdr:colOff>1306045</xdr:colOff>
      <xdr:row>106</xdr:row>
      <xdr:rowOff>580821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6" y="5921908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32440</xdr:colOff>
      <xdr:row>107</xdr:row>
      <xdr:rowOff>43223</xdr:rowOff>
    </xdr:from>
    <xdr:to>
      <xdr:col>1</xdr:col>
      <xdr:colOff>1292440</xdr:colOff>
      <xdr:row>107</xdr:row>
      <xdr:rowOff>583223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381" y="5984901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54851</xdr:colOff>
      <xdr:row>108</xdr:row>
      <xdr:rowOff>40821</xdr:rowOff>
    </xdr:from>
    <xdr:to>
      <xdr:col>1</xdr:col>
      <xdr:colOff>1314851</xdr:colOff>
      <xdr:row>108</xdr:row>
      <xdr:rowOff>580821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792" y="6047414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43646</xdr:colOff>
      <xdr:row>109</xdr:row>
      <xdr:rowOff>49626</xdr:rowOff>
    </xdr:from>
    <xdr:to>
      <xdr:col>1</xdr:col>
      <xdr:colOff>1303646</xdr:colOff>
      <xdr:row>109</xdr:row>
      <xdr:rowOff>589626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587" y="6111047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110</xdr:row>
      <xdr:rowOff>43222</xdr:rowOff>
    </xdr:from>
    <xdr:to>
      <xdr:col>1</xdr:col>
      <xdr:colOff>1294840</xdr:colOff>
      <xdr:row>110</xdr:row>
      <xdr:rowOff>583222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6173160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37242</xdr:colOff>
      <xdr:row>111</xdr:row>
      <xdr:rowOff>40821</xdr:rowOff>
    </xdr:from>
    <xdr:to>
      <xdr:col>1</xdr:col>
      <xdr:colOff>1297242</xdr:colOff>
      <xdr:row>111</xdr:row>
      <xdr:rowOff>580821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3" y="6235673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112</xdr:row>
      <xdr:rowOff>27215</xdr:rowOff>
    </xdr:from>
    <xdr:to>
      <xdr:col>1</xdr:col>
      <xdr:colOff>1294841</xdr:colOff>
      <xdr:row>112</xdr:row>
      <xdr:rowOff>567215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6297065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113</xdr:row>
      <xdr:rowOff>40822</xdr:rowOff>
    </xdr:from>
    <xdr:to>
      <xdr:col>1</xdr:col>
      <xdr:colOff>1294841</xdr:colOff>
      <xdr:row>113</xdr:row>
      <xdr:rowOff>580822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6361179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114</xdr:row>
      <xdr:rowOff>49626</xdr:rowOff>
    </xdr:from>
    <xdr:to>
      <xdr:col>1</xdr:col>
      <xdr:colOff>1294841</xdr:colOff>
      <xdr:row>114</xdr:row>
      <xdr:rowOff>589626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6424812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23634</xdr:colOff>
      <xdr:row>115</xdr:row>
      <xdr:rowOff>40822</xdr:rowOff>
    </xdr:from>
    <xdr:to>
      <xdr:col>1</xdr:col>
      <xdr:colOff>1283634</xdr:colOff>
      <xdr:row>115</xdr:row>
      <xdr:rowOff>580822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575" y="6486685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37241</xdr:colOff>
      <xdr:row>116</xdr:row>
      <xdr:rowOff>40821</xdr:rowOff>
    </xdr:from>
    <xdr:to>
      <xdr:col>1</xdr:col>
      <xdr:colOff>1297241</xdr:colOff>
      <xdr:row>116</xdr:row>
      <xdr:rowOff>580821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2" y="6549438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117</xdr:row>
      <xdr:rowOff>43223</xdr:rowOff>
    </xdr:from>
    <xdr:to>
      <xdr:col>1</xdr:col>
      <xdr:colOff>1294841</xdr:colOff>
      <xdr:row>117</xdr:row>
      <xdr:rowOff>583223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6612431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48448</xdr:colOff>
      <xdr:row>118</xdr:row>
      <xdr:rowOff>29616</xdr:rowOff>
    </xdr:from>
    <xdr:to>
      <xdr:col>1</xdr:col>
      <xdr:colOff>1308448</xdr:colOff>
      <xdr:row>118</xdr:row>
      <xdr:rowOff>569616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9" y="6673823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46045</xdr:colOff>
      <xdr:row>119</xdr:row>
      <xdr:rowOff>52028</xdr:rowOff>
    </xdr:from>
    <xdr:to>
      <xdr:col>1</xdr:col>
      <xdr:colOff>1306045</xdr:colOff>
      <xdr:row>119</xdr:row>
      <xdr:rowOff>592028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6" y="6738817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57252</xdr:colOff>
      <xdr:row>120</xdr:row>
      <xdr:rowOff>40821</xdr:rowOff>
    </xdr:from>
    <xdr:to>
      <xdr:col>1</xdr:col>
      <xdr:colOff>1317252</xdr:colOff>
      <xdr:row>120</xdr:row>
      <xdr:rowOff>580821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193" y="6800449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59653</xdr:colOff>
      <xdr:row>121</xdr:row>
      <xdr:rowOff>43222</xdr:rowOff>
    </xdr:from>
    <xdr:to>
      <xdr:col>1</xdr:col>
      <xdr:colOff>1319653</xdr:colOff>
      <xdr:row>121</xdr:row>
      <xdr:rowOff>583222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594" y="6863442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70859</xdr:colOff>
      <xdr:row>122</xdr:row>
      <xdr:rowOff>54428</xdr:rowOff>
    </xdr:from>
    <xdr:to>
      <xdr:col>1</xdr:col>
      <xdr:colOff>1330859</xdr:colOff>
      <xdr:row>122</xdr:row>
      <xdr:rowOff>594428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800" y="6927316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59653</xdr:colOff>
      <xdr:row>123</xdr:row>
      <xdr:rowOff>63234</xdr:rowOff>
    </xdr:from>
    <xdr:to>
      <xdr:col>1</xdr:col>
      <xdr:colOff>1319653</xdr:colOff>
      <xdr:row>123</xdr:row>
      <xdr:rowOff>603234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594" y="6990949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59654</xdr:colOff>
      <xdr:row>124</xdr:row>
      <xdr:rowOff>54429</xdr:rowOff>
    </xdr:from>
    <xdr:to>
      <xdr:col>1</xdr:col>
      <xdr:colOff>1319654</xdr:colOff>
      <xdr:row>124</xdr:row>
      <xdr:rowOff>594429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595" y="7052822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57251</xdr:colOff>
      <xdr:row>125</xdr:row>
      <xdr:rowOff>54429</xdr:rowOff>
    </xdr:from>
    <xdr:to>
      <xdr:col>1</xdr:col>
      <xdr:colOff>1317251</xdr:colOff>
      <xdr:row>125</xdr:row>
      <xdr:rowOff>594429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192" y="7115575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126</xdr:row>
      <xdr:rowOff>29616</xdr:rowOff>
    </xdr:from>
    <xdr:to>
      <xdr:col>1</xdr:col>
      <xdr:colOff>1306046</xdr:colOff>
      <xdr:row>126</xdr:row>
      <xdr:rowOff>569616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7175846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48447</xdr:colOff>
      <xdr:row>127</xdr:row>
      <xdr:rowOff>43223</xdr:rowOff>
    </xdr:from>
    <xdr:to>
      <xdr:col>1</xdr:col>
      <xdr:colOff>1308447</xdr:colOff>
      <xdr:row>127</xdr:row>
      <xdr:rowOff>583223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8" y="7239960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46047</xdr:colOff>
      <xdr:row>128</xdr:row>
      <xdr:rowOff>40822</xdr:rowOff>
    </xdr:from>
    <xdr:to>
      <xdr:col>1</xdr:col>
      <xdr:colOff>1306047</xdr:colOff>
      <xdr:row>128</xdr:row>
      <xdr:rowOff>580822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8" y="7302473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46045</xdr:colOff>
      <xdr:row>129</xdr:row>
      <xdr:rowOff>52028</xdr:rowOff>
    </xdr:from>
    <xdr:to>
      <xdr:col>1</xdr:col>
      <xdr:colOff>1306045</xdr:colOff>
      <xdr:row>129</xdr:row>
      <xdr:rowOff>592028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6" y="7366346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130</xdr:row>
      <xdr:rowOff>40821</xdr:rowOff>
    </xdr:from>
    <xdr:to>
      <xdr:col>1</xdr:col>
      <xdr:colOff>1294841</xdr:colOff>
      <xdr:row>130</xdr:row>
      <xdr:rowOff>580821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7427979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131</xdr:row>
      <xdr:rowOff>49625</xdr:rowOff>
    </xdr:from>
    <xdr:to>
      <xdr:col>1</xdr:col>
      <xdr:colOff>1294841</xdr:colOff>
      <xdr:row>131</xdr:row>
      <xdr:rowOff>589625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7491612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57253</xdr:colOff>
      <xdr:row>132</xdr:row>
      <xdr:rowOff>43222</xdr:rowOff>
    </xdr:from>
    <xdr:to>
      <xdr:col>1</xdr:col>
      <xdr:colOff>1317253</xdr:colOff>
      <xdr:row>132</xdr:row>
      <xdr:rowOff>583222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194" y="7553725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133</xdr:row>
      <xdr:rowOff>54429</xdr:rowOff>
    </xdr:from>
    <xdr:to>
      <xdr:col>1</xdr:col>
      <xdr:colOff>1306046</xdr:colOff>
      <xdr:row>133</xdr:row>
      <xdr:rowOff>594429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7617598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59653</xdr:colOff>
      <xdr:row>134</xdr:row>
      <xdr:rowOff>65635</xdr:rowOff>
    </xdr:from>
    <xdr:to>
      <xdr:col>1</xdr:col>
      <xdr:colOff>1319653</xdr:colOff>
      <xdr:row>134</xdr:row>
      <xdr:rowOff>605635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594" y="7681472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48448</xdr:colOff>
      <xdr:row>135</xdr:row>
      <xdr:rowOff>65634</xdr:rowOff>
    </xdr:from>
    <xdr:to>
      <xdr:col>1</xdr:col>
      <xdr:colOff>1308448</xdr:colOff>
      <xdr:row>135</xdr:row>
      <xdr:rowOff>605634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9" y="7744225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48448</xdr:colOff>
      <xdr:row>136</xdr:row>
      <xdr:rowOff>63234</xdr:rowOff>
    </xdr:from>
    <xdr:to>
      <xdr:col>1</xdr:col>
      <xdr:colOff>1308448</xdr:colOff>
      <xdr:row>136</xdr:row>
      <xdr:rowOff>603234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9" y="7806738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68457</xdr:colOff>
      <xdr:row>137</xdr:row>
      <xdr:rowOff>63234</xdr:rowOff>
    </xdr:from>
    <xdr:to>
      <xdr:col>1</xdr:col>
      <xdr:colOff>1328457</xdr:colOff>
      <xdr:row>137</xdr:row>
      <xdr:rowOff>603234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398" y="7869491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57253</xdr:colOff>
      <xdr:row>138</xdr:row>
      <xdr:rowOff>63233</xdr:rowOff>
    </xdr:from>
    <xdr:to>
      <xdr:col>1</xdr:col>
      <xdr:colOff>1317253</xdr:colOff>
      <xdr:row>138</xdr:row>
      <xdr:rowOff>603233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194" y="7932243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46047</xdr:colOff>
      <xdr:row>139</xdr:row>
      <xdr:rowOff>52028</xdr:rowOff>
    </xdr:from>
    <xdr:to>
      <xdr:col>1</xdr:col>
      <xdr:colOff>1306047</xdr:colOff>
      <xdr:row>139</xdr:row>
      <xdr:rowOff>592028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8" y="7993876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140</xdr:row>
      <xdr:rowOff>52027</xdr:rowOff>
    </xdr:from>
    <xdr:to>
      <xdr:col>1</xdr:col>
      <xdr:colOff>1294840</xdr:colOff>
      <xdr:row>140</xdr:row>
      <xdr:rowOff>592027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8056629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141</xdr:row>
      <xdr:rowOff>43222</xdr:rowOff>
    </xdr:from>
    <xdr:to>
      <xdr:col>1</xdr:col>
      <xdr:colOff>1294840</xdr:colOff>
      <xdr:row>141</xdr:row>
      <xdr:rowOff>583222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8118501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48446</xdr:colOff>
      <xdr:row>142</xdr:row>
      <xdr:rowOff>43223</xdr:rowOff>
    </xdr:from>
    <xdr:to>
      <xdr:col>1</xdr:col>
      <xdr:colOff>1308446</xdr:colOff>
      <xdr:row>142</xdr:row>
      <xdr:rowOff>583223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7" y="8181254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46047</xdr:colOff>
      <xdr:row>143</xdr:row>
      <xdr:rowOff>38421</xdr:rowOff>
    </xdr:from>
    <xdr:to>
      <xdr:col>1</xdr:col>
      <xdr:colOff>1306047</xdr:colOff>
      <xdr:row>143</xdr:row>
      <xdr:rowOff>578421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8" y="8243527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57251</xdr:colOff>
      <xdr:row>144</xdr:row>
      <xdr:rowOff>18410</xdr:rowOff>
    </xdr:from>
    <xdr:to>
      <xdr:col>1</xdr:col>
      <xdr:colOff>1317251</xdr:colOff>
      <xdr:row>144</xdr:row>
      <xdr:rowOff>558410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192" y="8304279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57252</xdr:colOff>
      <xdr:row>145</xdr:row>
      <xdr:rowOff>38419</xdr:rowOff>
    </xdr:from>
    <xdr:to>
      <xdr:col>1</xdr:col>
      <xdr:colOff>1317252</xdr:colOff>
      <xdr:row>145</xdr:row>
      <xdr:rowOff>578419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193" y="8369033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43645</xdr:colOff>
      <xdr:row>146</xdr:row>
      <xdr:rowOff>40822</xdr:rowOff>
    </xdr:from>
    <xdr:to>
      <xdr:col>1</xdr:col>
      <xdr:colOff>1303645</xdr:colOff>
      <xdr:row>146</xdr:row>
      <xdr:rowOff>580822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586" y="8432026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46045</xdr:colOff>
      <xdr:row>147</xdr:row>
      <xdr:rowOff>40821</xdr:rowOff>
    </xdr:from>
    <xdr:to>
      <xdr:col>1</xdr:col>
      <xdr:colOff>1306045</xdr:colOff>
      <xdr:row>147</xdr:row>
      <xdr:rowOff>580821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6" y="8494779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46047</xdr:colOff>
      <xdr:row>148</xdr:row>
      <xdr:rowOff>52026</xdr:rowOff>
    </xdr:from>
    <xdr:to>
      <xdr:col>1</xdr:col>
      <xdr:colOff>1306047</xdr:colOff>
      <xdr:row>148</xdr:row>
      <xdr:rowOff>592026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8" y="8558652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46047</xdr:colOff>
      <xdr:row>149</xdr:row>
      <xdr:rowOff>43223</xdr:rowOff>
    </xdr:from>
    <xdr:to>
      <xdr:col>1</xdr:col>
      <xdr:colOff>1306047</xdr:colOff>
      <xdr:row>149</xdr:row>
      <xdr:rowOff>583223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8" y="8620525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48448</xdr:colOff>
      <xdr:row>150</xdr:row>
      <xdr:rowOff>52027</xdr:rowOff>
    </xdr:from>
    <xdr:to>
      <xdr:col>1</xdr:col>
      <xdr:colOff>1308448</xdr:colOff>
      <xdr:row>150</xdr:row>
      <xdr:rowOff>592027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9" y="8684158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50849</xdr:colOff>
      <xdr:row>151</xdr:row>
      <xdr:rowOff>40821</xdr:rowOff>
    </xdr:from>
    <xdr:to>
      <xdr:col>1</xdr:col>
      <xdr:colOff>1310849</xdr:colOff>
      <xdr:row>151</xdr:row>
      <xdr:rowOff>580821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790" y="8745790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23</xdr:row>
      <xdr:rowOff>38420</xdr:rowOff>
    </xdr:from>
    <xdr:to>
      <xdr:col>1</xdr:col>
      <xdr:colOff>1294840</xdr:colOff>
      <xdr:row>23</xdr:row>
      <xdr:rowOff>578420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713174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28438</xdr:colOff>
      <xdr:row>36</xdr:row>
      <xdr:rowOff>32018</xdr:rowOff>
    </xdr:from>
    <xdr:to>
      <xdr:col>1</xdr:col>
      <xdr:colOff>1288438</xdr:colOff>
      <xdr:row>36</xdr:row>
      <xdr:rowOff>572018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379" y="1528322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46236</xdr:colOff>
      <xdr:row>152</xdr:row>
      <xdr:rowOff>44823</xdr:rowOff>
    </xdr:from>
    <xdr:to>
      <xdr:col>1</xdr:col>
      <xdr:colOff>1306236</xdr:colOff>
      <xdr:row>152</xdr:row>
      <xdr:rowOff>584823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7" y="880894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153</xdr:row>
      <xdr:rowOff>56029</xdr:rowOff>
    </xdr:from>
    <xdr:to>
      <xdr:col>1</xdr:col>
      <xdr:colOff>1295030</xdr:colOff>
      <xdr:row>153</xdr:row>
      <xdr:rowOff>596029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8872817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154</xdr:row>
      <xdr:rowOff>56030</xdr:rowOff>
    </xdr:from>
    <xdr:to>
      <xdr:col>1</xdr:col>
      <xdr:colOff>1295029</xdr:colOff>
      <xdr:row>154</xdr:row>
      <xdr:rowOff>596030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8935570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155</xdr:row>
      <xdr:rowOff>22411</xdr:rowOff>
    </xdr:from>
    <xdr:to>
      <xdr:col>1</xdr:col>
      <xdr:colOff>1306235</xdr:colOff>
      <xdr:row>155</xdr:row>
      <xdr:rowOff>562411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8994961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156</xdr:row>
      <xdr:rowOff>11206</xdr:rowOff>
    </xdr:from>
    <xdr:to>
      <xdr:col>1</xdr:col>
      <xdr:colOff>1306235</xdr:colOff>
      <xdr:row>156</xdr:row>
      <xdr:rowOff>551206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05659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157</xdr:row>
      <xdr:rowOff>44823</xdr:rowOff>
    </xdr:from>
    <xdr:to>
      <xdr:col>1</xdr:col>
      <xdr:colOff>1306235</xdr:colOff>
      <xdr:row>157</xdr:row>
      <xdr:rowOff>584823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122708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158</xdr:row>
      <xdr:rowOff>33618</xdr:rowOff>
    </xdr:from>
    <xdr:to>
      <xdr:col>1</xdr:col>
      <xdr:colOff>1306235</xdr:colOff>
      <xdr:row>158</xdr:row>
      <xdr:rowOff>573618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184341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159</xdr:row>
      <xdr:rowOff>67235</xdr:rowOff>
    </xdr:from>
    <xdr:to>
      <xdr:col>1</xdr:col>
      <xdr:colOff>1295030</xdr:colOff>
      <xdr:row>159</xdr:row>
      <xdr:rowOff>607235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9250455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160</xdr:row>
      <xdr:rowOff>44824</xdr:rowOff>
    </xdr:from>
    <xdr:to>
      <xdr:col>1</xdr:col>
      <xdr:colOff>1295030</xdr:colOff>
      <xdr:row>160</xdr:row>
      <xdr:rowOff>584824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9310967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161</xdr:row>
      <xdr:rowOff>44824</xdr:rowOff>
    </xdr:from>
    <xdr:to>
      <xdr:col>1</xdr:col>
      <xdr:colOff>1306235</xdr:colOff>
      <xdr:row>161</xdr:row>
      <xdr:rowOff>584824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373720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162</xdr:row>
      <xdr:rowOff>33618</xdr:rowOff>
    </xdr:from>
    <xdr:to>
      <xdr:col>1</xdr:col>
      <xdr:colOff>1306235</xdr:colOff>
      <xdr:row>162</xdr:row>
      <xdr:rowOff>573618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435353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163</xdr:row>
      <xdr:rowOff>44824</xdr:rowOff>
    </xdr:from>
    <xdr:to>
      <xdr:col>1</xdr:col>
      <xdr:colOff>1295029</xdr:colOff>
      <xdr:row>163</xdr:row>
      <xdr:rowOff>584824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9499226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164</xdr:row>
      <xdr:rowOff>56029</xdr:rowOff>
    </xdr:from>
    <xdr:to>
      <xdr:col>1</xdr:col>
      <xdr:colOff>1295029</xdr:colOff>
      <xdr:row>164</xdr:row>
      <xdr:rowOff>596029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9563100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165</xdr:row>
      <xdr:rowOff>44823</xdr:rowOff>
    </xdr:from>
    <xdr:to>
      <xdr:col>1</xdr:col>
      <xdr:colOff>1295030</xdr:colOff>
      <xdr:row>165</xdr:row>
      <xdr:rowOff>584823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9624732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166</xdr:row>
      <xdr:rowOff>33618</xdr:rowOff>
    </xdr:from>
    <xdr:to>
      <xdr:col>1</xdr:col>
      <xdr:colOff>1295029</xdr:colOff>
      <xdr:row>166</xdr:row>
      <xdr:rowOff>573618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9686364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167</xdr:row>
      <xdr:rowOff>44824</xdr:rowOff>
    </xdr:from>
    <xdr:to>
      <xdr:col>1</xdr:col>
      <xdr:colOff>1295029</xdr:colOff>
      <xdr:row>167</xdr:row>
      <xdr:rowOff>584824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9750238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23824</xdr:colOff>
      <xdr:row>168</xdr:row>
      <xdr:rowOff>44823</xdr:rowOff>
    </xdr:from>
    <xdr:to>
      <xdr:col>1</xdr:col>
      <xdr:colOff>1283824</xdr:colOff>
      <xdr:row>168</xdr:row>
      <xdr:rowOff>584823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765" y="9812991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169</xdr:row>
      <xdr:rowOff>44823</xdr:rowOff>
    </xdr:from>
    <xdr:to>
      <xdr:col>1</xdr:col>
      <xdr:colOff>1295029</xdr:colOff>
      <xdr:row>169</xdr:row>
      <xdr:rowOff>584823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987574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170</xdr:row>
      <xdr:rowOff>44824</xdr:rowOff>
    </xdr:from>
    <xdr:to>
      <xdr:col>1</xdr:col>
      <xdr:colOff>1306235</xdr:colOff>
      <xdr:row>170</xdr:row>
      <xdr:rowOff>584824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938497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171</xdr:row>
      <xdr:rowOff>56030</xdr:rowOff>
    </xdr:from>
    <xdr:to>
      <xdr:col>1</xdr:col>
      <xdr:colOff>1317441</xdr:colOff>
      <xdr:row>171</xdr:row>
      <xdr:rowOff>596030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10002370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172</xdr:row>
      <xdr:rowOff>44823</xdr:rowOff>
    </xdr:from>
    <xdr:to>
      <xdr:col>1</xdr:col>
      <xdr:colOff>1317441</xdr:colOff>
      <xdr:row>172</xdr:row>
      <xdr:rowOff>584823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10064002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173</xdr:row>
      <xdr:rowOff>22412</xdr:rowOff>
    </xdr:from>
    <xdr:to>
      <xdr:col>1</xdr:col>
      <xdr:colOff>1306235</xdr:colOff>
      <xdr:row>173</xdr:row>
      <xdr:rowOff>562412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124514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68647</xdr:colOff>
      <xdr:row>174</xdr:row>
      <xdr:rowOff>33618</xdr:rowOff>
    </xdr:from>
    <xdr:to>
      <xdr:col>1</xdr:col>
      <xdr:colOff>1328647</xdr:colOff>
      <xdr:row>174</xdr:row>
      <xdr:rowOff>573618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588" y="10188388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175</xdr:row>
      <xdr:rowOff>56030</xdr:rowOff>
    </xdr:from>
    <xdr:to>
      <xdr:col>1</xdr:col>
      <xdr:colOff>1317441</xdr:colOff>
      <xdr:row>175</xdr:row>
      <xdr:rowOff>596030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10253382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57442</xdr:colOff>
      <xdr:row>176</xdr:row>
      <xdr:rowOff>44824</xdr:rowOff>
    </xdr:from>
    <xdr:to>
      <xdr:col>1</xdr:col>
      <xdr:colOff>1317442</xdr:colOff>
      <xdr:row>176</xdr:row>
      <xdr:rowOff>584824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3" y="10315014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177</xdr:row>
      <xdr:rowOff>44824</xdr:rowOff>
    </xdr:from>
    <xdr:to>
      <xdr:col>1</xdr:col>
      <xdr:colOff>1317441</xdr:colOff>
      <xdr:row>177</xdr:row>
      <xdr:rowOff>584824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10377767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68647</xdr:colOff>
      <xdr:row>178</xdr:row>
      <xdr:rowOff>22411</xdr:rowOff>
    </xdr:from>
    <xdr:to>
      <xdr:col>1</xdr:col>
      <xdr:colOff>1328647</xdr:colOff>
      <xdr:row>178</xdr:row>
      <xdr:rowOff>562411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588" y="10438279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179</xdr:row>
      <xdr:rowOff>56030</xdr:rowOff>
    </xdr:from>
    <xdr:to>
      <xdr:col>1</xdr:col>
      <xdr:colOff>1317441</xdr:colOff>
      <xdr:row>179</xdr:row>
      <xdr:rowOff>596030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10504394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180</xdr:row>
      <xdr:rowOff>44823</xdr:rowOff>
    </xdr:from>
    <xdr:to>
      <xdr:col>1</xdr:col>
      <xdr:colOff>1306235</xdr:colOff>
      <xdr:row>180</xdr:row>
      <xdr:rowOff>584823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566026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181</xdr:row>
      <xdr:rowOff>44824</xdr:rowOff>
    </xdr:from>
    <xdr:to>
      <xdr:col>1</xdr:col>
      <xdr:colOff>1295029</xdr:colOff>
      <xdr:row>181</xdr:row>
      <xdr:rowOff>584824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10628779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182</xdr:row>
      <xdr:rowOff>44823</xdr:rowOff>
    </xdr:from>
    <xdr:to>
      <xdr:col>1</xdr:col>
      <xdr:colOff>1306235</xdr:colOff>
      <xdr:row>182</xdr:row>
      <xdr:rowOff>584823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691532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183</xdr:row>
      <xdr:rowOff>44823</xdr:rowOff>
    </xdr:from>
    <xdr:to>
      <xdr:col>1</xdr:col>
      <xdr:colOff>1295029</xdr:colOff>
      <xdr:row>183</xdr:row>
      <xdr:rowOff>584823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10754285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184</xdr:row>
      <xdr:rowOff>44823</xdr:rowOff>
    </xdr:from>
    <xdr:to>
      <xdr:col>1</xdr:col>
      <xdr:colOff>1295029</xdr:colOff>
      <xdr:row>184</xdr:row>
      <xdr:rowOff>584823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10817038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185</xdr:row>
      <xdr:rowOff>33617</xdr:rowOff>
    </xdr:from>
    <xdr:to>
      <xdr:col>1</xdr:col>
      <xdr:colOff>1295029</xdr:colOff>
      <xdr:row>185</xdr:row>
      <xdr:rowOff>573617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10878670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186</xdr:row>
      <xdr:rowOff>44824</xdr:rowOff>
    </xdr:from>
    <xdr:to>
      <xdr:col>1</xdr:col>
      <xdr:colOff>1306235</xdr:colOff>
      <xdr:row>186</xdr:row>
      <xdr:rowOff>584824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942544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187</xdr:row>
      <xdr:rowOff>44823</xdr:rowOff>
    </xdr:from>
    <xdr:to>
      <xdr:col>1</xdr:col>
      <xdr:colOff>1306235</xdr:colOff>
      <xdr:row>187</xdr:row>
      <xdr:rowOff>584823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1005297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188</xdr:row>
      <xdr:rowOff>44823</xdr:rowOff>
    </xdr:from>
    <xdr:to>
      <xdr:col>1</xdr:col>
      <xdr:colOff>1295029</xdr:colOff>
      <xdr:row>188</xdr:row>
      <xdr:rowOff>584823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110680499"/>
          <a:ext cx="126000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694200</xdr:colOff>
      <xdr:row>0</xdr:row>
      <xdr:rowOff>0</xdr:rowOff>
    </xdr:from>
    <xdr:to>
      <xdr:col>27</xdr:col>
      <xdr:colOff>289669</xdr:colOff>
      <xdr:row>5</xdr:row>
      <xdr:rowOff>224948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091" y="0"/>
          <a:ext cx="1533600" cy="1533600"/>
        </a:xfrm>
        <a:prstGeom prst="rect">
          <a:avLst/>
        </a:prstGeom>
      </xdr:spPr>
    </xdr:pic>
    <xdr:clientData/>
  </xdr:twoCellAnchor>
  <xdr:twoCellAnchor editAs="oneCell">
    <xdr:from>
      <xdr:col>9</xdr:col>
      <xdr:colOff>157374</xdr:colOff>
      <xdr:row>25</xdr:row>
      <xdr:rowOff>100644</xdr:rowOff>
    </xdr:from>
    <xdr:to>
      <xdr:col>13</xdr:col>
      <xdr:colOff>2224</xdr:colOff>
      <xdr:row>26</xdr:row>
      <xdr:rowOff>164861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4" y="5981296"/>
          <a:ext cx="1302590" cy="2298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0</xdr:row>
          <xdr:rowOff>0</xdr:rowOff>
        </xdr:from>
        <xdr:to>
          <xdr:col>24</xdr:col>
          <xdr:colOff>342900</xdr:colOff>
          <xdr:row>5</xdr:row>
          <xdr:rowOff>228600</xdr:rowOff>
        </xdr:to>
        <xdr:pic>
          <xdr:nvPicPr>
            <xdr:cNvPr id="17410" name="Picture 2">
              <a:extLst>
                <a:ext uri="{FF2B5EF4-FFF2-40B4-BE49-F238E27FC236}">
                  <a16:creationId xmlns:a16="http://schemas.microsoft.com/office/drawing/2014/main" id="{00000000-0008-0000-0200-00000244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Images_Kromyamy4" spid="_x0000_s1806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210425" y="0"/>
              <a:ext cx="1800225" cy="1533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0</xdr:row>
          <xdr:rowOff>24848</xdr:rowOff>
        </xdr:from>
        <xdr:to>
          <xdr:col>17</xdr:col>
          <xdr:colOff>352425</xdr:colOff>
          <xdr:row>6</xdr:row>
          <xdr:rowOff>21535</xdr:rowOff>
        </xdr:to>
        <xdr:pic>
          <xdr:nvPicPr>
            <xdr:cNvPr id="17419" name="Picture 11">
              <a:extLst>
                <a:ext uri="{FF2B5EF4-FFF2-40B4-BE49-F238E27FC236}">
                  <a16:creationId xmlns:a16="http://schemas.microsoft.com/office/drawing/2014/main" id="{00000000-0008-0000-0200-00000B44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'Coul_Kromya-MY4'!B17" spid="_x0000_s1806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387423" y="24848"/>
              <a:ext cx="1798154" cy="153725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</xdr:row>
          <xdr:rowOff>19050</xdr:rowOff>
        </xdr:from>
        <xdr:to>
          <xdr:col>4</xdr:col>
          <xdr:colOff>76200</xdr:colOff>
          <xdr:row>11</xdr:row>
          <xdr:rowOff>238125</xdr:rowOff>
        </xdr:to>
        <xdr:sp macro="" textlink="">
          <xdr:nvSpPr>
            <xdr:cNvPr id="17431" name="Check Box 23" hidden="1">
              <a:extLst>
                <a:ext uri="{63B3BB69-23CF-44E3-9099-C40C66FF867C}">
                  <a14:compatExt spid="_x0000_s17431"/>
                </a:ext>
                <a:ext uri="{FF2B5EF4-FFF2-40B4-BE49-F238E27FC236}">
                  <a16:creationId xmlns:a16="http://schemas.microsoft.com/office/drawing/2014/main" id="{00000000-0008-0000-0200-00001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157370</xdr:colOff>
      <xdr:row>27</xdr:row>
      <xdr:rowOff>66261</xdr:rowOff>
    </xdr:from>
    <xdr:to>
      <xdr:col>13</xdr:col>
      <xdr:colOff>8282</xdr:colOff>
      <xdr:row>29</xdr:row>
      <xdr:rowOff>127553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5781261"/>
          <a:ext cx="1308652" cy="392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D1E2F-A3DF-4FE1-8243-43F01C2B48C8}">
  <dimension ref="A1:L147"/>
  <sheetViews>
    <sheetView workbookViewId="0">
      <selection activeCell="Q22" sqref="Q22"/>
    </sheetView>
  </sheetViews>
  <sheetFormatPr baseColWidth="10" defaultRowHeight="12.75" x14ac:dyDescent="0.2"/>
  <cols>
    <col min="1" max="1" width="5" style="164" bestFit="1" customWidth="1"/>
    <col min="2" max="2" width="18.5703125" style="164" bestFit="1" customWidth="1"/>
    <col min="3" max="3" width="9.140625" style="164" bestFit="1" customWidth="1"/>
    <col min="4" max="4" width="20.140625" style="164" bestFit="1" customWidth="1"/>
    <col min="5" max="12" width="9.140625" style="164" bestFit="1" customWidth="1"/>
    <col min="13" max="16384" width="11.42578125" style="164"/>
  </cols>
  <sheetData>
    <row r="1" spans="1:12" x14ac:dyDescent="0.2">
      <c r="E1" s="175">
        <v>16</v>
      </c>
      <c r="F1" s="176"/>
      <c r="G1" s="176"/>
      <c r="H1" s="177">
        <v>2.5</v>
      </c>
      <c r="I1" s="175">
        <v>8</v>
      </c>
      <c r="J1" s="176"/>
      <c r="K1" s="176"/>
      <c r="L1" s="177">
        <v>1.25</v>
      </c>
    </row>
    <row r="2" spans="1:12" ht="13.5" thickBot="1" x14ac:dyDescent="0.25">
      <c r="E2" s="186"/>
      <c r="F2" s="187"/>
      <c r="G2" s="188"/>
      <c r="H2" s="189"/>
      <c r="I2" s="186"/>
      <c r="J2" s="187"/>
      <c r="K2" s="188"/>
      <c r="L2" s="189"/>
    </row>
    <row r="3" spans="1:12" ht="13.5" thickBot="1" x14ac:dyDescent="0.25">
      <c r="A3" s="170">
        <v>0</v>
      </c>
      <c r="B3" s="279" t="s">
        <v>303</v>
      </c>
      <c r="C3" s="169" t="s">
        <v>17</v>
      </c>
      <c r="D3" s="168" t="s">
        <v>305</v>
      </c>
      <c r="E3" s="170"/>
      <c r="F3" s="171"/>
      <c r="G3" s="171"/>
      <c r="H3" s="169"/>
      <c r="I3" s="170"/>
      <c r="J3" s="171"/>
      <c r="K3" s="171"/>
      <c r="L3" s="169"/>
    </row>
    <row r="4" spans="1:12" x14ac:dyDescent="0.2">
      <c r="A4" s="178">
        <v>1</v>
      </c>
      <c r="B4" s="280" t="s">
        <v>139</v>
      </c>
      <c r="C4" s="125" t="s">
        <v>18</v>
      </c>
      <c r="D4" s="210" t="s">
        <v>126</v>
      </c>
      <c r="E4" s="178"/>
      <c r="F4" s="176"/>
      <c r="G4" s="176"/>
      <c r="H4" s="179">
        <v>0.8</v>
      </c>
      <c r="I4" s="178"/>
      <c r="J4" s="176"/>
      <c r="K4" s="176"/>
      <c r="L4" s="179">
        <v>0.4</v>
      </c>
    </row>
    <row r="5" spans="1:12" x14ac:dyDescent="0.2">
      <c r="A5" s="180">
        <v>2</v>
      </c>
      <c r="B5" s="154" t="s">
        <v>140</v>
      </c>
      <c r="C5" s="136" t="s">
        <v>19</v>
      </c>
      <c r="D5" s="211" t="s">
        <v>126</v>
      </c>
      <c r="E5" s="180"/>
      <c r="H5" s="185">
        <v>2</v>
      </c>
      <c r="I5" s="180"/>
      <c r="L5" s="182">
        <v>1</v>
      </c>
    </row>
    <row r="6" spans="1:12" x14ac:dyDescent="0.2">
      <c r="A6" s="180">
        <v>3</v>
      </c>
      <c r="B6" s="154" t="s">
        <v>141</v>
      </c>
      <c r="C6" s="136" t="s">
        <v>20</v>
      </c>
      <c r="D6" s="211" t="s">
        <v>126</v>
      </c>
      <c r="E6" s="180"/>
      <c r="H6" s="185">
        <v>5</v>
      </c>
      <c r="I6" s="180"/>
      <c r="L6" s="182">
        <v>3</v>
      </c>
    </row>
    <row r="7" spans="1:12" x14ac:dyDescent="0.2">
      <c r="A7" s="180">
        <v>4</v>
      </c>
      <c r="B7" s="154" t="s">
        <v>142</v>
      </c>
      <c r="C7" s="136" t="s">
        <v>21</v>
      </c>
      <c r="D7" s="211" t="s">
        <v>126</v>
      </c>
      <c r="E7" s="180"/>
      <c r="H7" s="185">
        <v>10</v>
      </c>
      <c r="I7" s="180"/>
      <c r="L7" s="182">
        <v>5</v>
      </c>
    </row>
    <row r="8" spans="1:12" x14ac:dyDescent="0.2">
      <c r="A8" s="180">
        <v>5</v>
      </c>
      <c r="B8" s="154" t="s">
        <v>143</v>
      </c>
      <c r="C8" s="136" t="s">
        <v>22</v>
      </c>
      <c r="D8" s="211" t="s">
        <v>126</v>
      </c>
      <c r="E8" s="180"/>
      <c r="H8" s="185">
        <v>20</v>
      </c>
      <c r="I8" s="180"/>
      <c r="L8" s="182">
        <v>10</v>
      </c>
    </row>
    <row r="9" spans="1:12" x14ac:dyDescent="0.2">
      <c r="A9" s="180">
        <v>6</v>
      </c>
      <c r="B9" s="154" t="s">
        <v>144</v>
      </c>
      <c r="C9" s="136" t="s">
        <v>23</v>
      </c>
      <c r="D9" s="211" t="s">
        <v>126</v>
      </c>
      <c r="E9" s="181">
        <v>0.6</v>
      </c>
      <c r="F9" s="174">
        <v>0.2</v>
      </c>
      <c r="G9" s="173">
        <v>0.2</v>
      </c>
      <c r="H9" s="166"/>
      <c r="I9" s="181">
        <v>0.32</v>
      </c>
      <c r="J9" s="174">
        <v>0.12</v>
      </c>
      <c r="K9" s="173">
        <v>0.12</v>
      </c>
      <c r="L9" s="166"/>
    </row>
    <row r="10" spans="1:12" x14ac:dyDescent="0.2">
      <c r="A10" s="180">
        <v>7</v>
      </c>
      <c r="B10" s="154" t="s">
        <v>145</v>
      </c>
      <c r="C10" s="136" t="s">
        <v>24</v>
      </c>
      <c r="D10" s="211" t="s">
        <v>126</v>
      </c>
      <c r="E10" s="181">
        <v>0.6</v>
      </c>
      <c r="F10" s="190">
        <v>1</v>
      </c>
      <c r="G10" s="191">
        <v>2</v>
      </c>
      <c r="H10" s="166"/>
      <c r="I10" s="181">
        <v>0.32</v>
      </c>
      <c r="J10" s="174">
        <v>0.52</v>
      </c>
      <c r="K10" s="173">
        <v>1</v>
      </c>
      <c r="L10" s="166"/>
    </row>
    <row r="11" spans="1:12" x14ac:dyDescent="0.2">
      <c r="A11" s="180">
        <v>8</v>
      </c>
      <c r="B11" s="154" t="s">
        <v>146</v>
      </c>
      <c r="C11" s="136" t="s">
        <v>25</v>
      </c>
      <c r="D11" s="211" t="s">
        <v>126</v>
      </c>
      <c r="E11" s="192">
        <v>5</v>
      </c>
      <c r="G11" s="191">
        <v>15</v>
      </c>
      <c r="H11" s="185">
        <v>10</v>
      </c>
      <c r="I11" s="181">
        <v>3</v>
      </c>
      <c r="K11" s="173">
        <v>8</v>
      </c>
      <c r="L11" s="182">
        <v>5</v>
      </c>
    </row>
    <row r="12" spans="1:12" x14ac:dyDescent="0.2">
      <c r="A12" s="180">
        <v>9</v>
      </c>
      <c r="B12" s="154" t="s">
        <v>147</v>
      </c>
      <c r="C12" s="136" t="s">
        <v>26</v>
      </c>
      <c r="D12" s="211" t="s">
        <v>126</v>
      </c>
      <c r="E12" s="180"/>
      <c r="H12" s="185">
        <v>50</v>
      </c>
      <c r="I12" s="180"/>
      <c r="L12" s="182">
        <v>25</v>
      </c>
    </row>
    <row r="13" spans="1:12" x14ac:dyDescent="0.2">
      <c r="A13" s="180">
        <v>10</v>
      </c>
      <c r="B13" s="154" t="s">
        <v>148</v>
      </c>
      <c r="C13" s="136" t="s">
        <v>27</v>
      </c>
      <c r="D13" s="211" t="s">
        <v>126</v>
      </c>
      <c r="E13" s="180"/>
      <c r="H13" s="185">
        <v>100</v>
      </c>
      <c r="I13" s="180"/>
      <c r="L13" s="182">
        <v>50</v>
      </c>
    </row>
    <row r="14" spans="1:12" x14ac:dyDescent="0.2">
      <c r="A14" s="180">
        <v>11</v>
      </c>
      <c r="B14" s="154" t="s">
        <v>149</v>
      </c>
      <c r="C14" s="136" t="s">
        <v>28</v>
      </c>
      <c r="D14" s="211" t="s">
        <v>126</v>
      </c>
      <c r="E14" s="192">
        <v>1</v>
      </c>
      <c r="G14" s="191">
        <v>5</v>
      </c>
      <c r="H14" s="185">
        <v>2</v>
      </c>
      <c r="I14" s="181">
        <v>0.52</v>
      </c>
      <c r="K14" s="173">
        <v>3</v>
      </c>
      <c r="L14" s="182">
        <v>1</v>
      </c>
    </row>
    <row r="15" spans="1:12" x14ac:dyDescent="0.2">
      <c r="A15" s="180">
        <v>12</v>
      </c>
      <c r="B15" s="154" t="s">
        <v>150</v>
      </c>
      <c r="C15" s="136" t="s">
        <v>29</v>
      </c>
      <c r="D15" s="211" t="s">
        <v>126</v>
      </c>
      <c r="E15" s="192">
        <v>2</v>
      </c>
      <c r="G15" s="191">
        <v>10</v>
      </c>
      <c r="H15" s="185">
        <v>5</v>
      </c>
      <c r="I15" s="181">
        <v>1</v>
      </c>
      <c r="K15" s="173">
        <v>5</v>
      </c>
      <c r="L15" s="182">
        <v>3</v>
      </c>
    </row>
    <row r="16" spans="1:12" x14ac:dyDescent="0.2">
      <c r="A16" s="180">
        <v>13</v>
      </c>
      <c r="B16" s="154" t="s">
        <v>151</v>
      </c>
      <c r="C16" s="136" t="s">
        <v>30</v>
      </c>
      <c r="D16" s="211" t="s">
        <v>126</v>
      </c>
      <c r="E16" s="192">
        <v>20</v>
      </c>
      <c r="G16" s="191">
        <v>50</v>
      </c>
      <c r="H16" s="185">
        <v>30</v>
      </c>
      <c r="I16" s="181">
        <v>10</v>
      </c>
      <c r="K16" s="173">
        <v>25</v>
      </c>
      <c r="L16" s="182">
        <v>15</v>
      </c>
    </row>
    <row r="17" spans="1:12" x14ac:dyDescent="0.2">
      <c r="A17" s="180">
        <v>14</v>
      </c>
      <c r="B17" s="154" t="s">
        <v>152</v>
      </c>
      <c r="C17" s="136" t="s">
        <v>31</v>
      </c>
      <c r="D17" s="211" t="s">
        <v>126</v>
      </c>
      <c r="E17" s="192">
        <v>30</v>
      </c>
      <c r="G17" s="191">
        <v>70</v>
      </c>
      <c r="H17" s="185">
        <v>50</v>
      </c>
      <c r="I17" s="181">
        <v>15</v>
      </c>
      <c r="K17" s="173">
        <v>35</v>
      </c>
      <c r="L17" s="182">
        <v>25</v>
      </c>
    </row>
    <row r="18" spans="1:12" ht="13.5" thickBot="1" x14ac:dyDescent="0.25">
      <c r="A18" s="183">
        <v>15</v>
      </c>
      <c r="B18" s="281" t="s">
        <v>153</v>
      </c>
      <c r="C18" s="148" t="s">
        <v>32</v>
      </c>
      <c r="D18" s="212" t="s">
        <v>126</v>
      </c>
      <c r="E18" s="183"/>
      <c r="F18" s="172"/>
      <c r="G18" s="172"/>
      <c r="H18" s="194">
        <v>150</v>
      </c>
      <c r="I18" s="183"/>
      <c r="J18" s="172"/>
      <c r="K18" s="172"/>
      <c r="L18" s="196">
        <v>50</v>
      </c>
    </row>
    <row r="19" spans="1:12" x14ac:dyDescent="0.2">
      <c r="A19" s="178">
        <v>16</v>
      </c>
      <c r="B19" s="280" t="s">
        <v>154</v>
      </c>
      <c r="C19" s="125" t="s">
        <v>33</v>
      </c>
      <c r="D19" s="213" t="s">
        <v>121</v>
      </c>
      <c r="E19" s="200">
        <v>1</v>
      </c>
      <c r="F19" s="176"/>
      <c r="G19" s="216">
        <v>0.6</v>
      </c>
      <c r="H19" s="165"/>
      <c r="I19" s="217">
        <v>0.52</v>
      </c>
      <c r="J19" s="176"/>
      <c r="K19" s="216">
        <v>0.32</v>
      </c>
      <c r="L19" s="165"/>
    </row>
    <row r="20" spans="1:12" x14ac:dyDescent="0.2">
      <c r="A20" s="180">
        <v>17</v>
      </c>
      <c r="B20" s="154" t="s">
        <v>155</v>
      </c>
      <c r="C20" s="136" t="s">
        <v>34</v>
      </c>
      <c r="D20" s="214" t="s">
        <v>121</v>
      </c>
      <c r="E20" s="192">
        <v>2</v>
      </c>
      <c r="G20" s="173">
        <v>0.6</v>
      </c>
      <c r="H20" s="182">
        <v>0.2</v>
      </c>
      <c r="I20" s="181">
        <v>1</v>
      </c>
      <c r="K20" s="173">
        <v>0.32</v>
      </c>
      <c r="L20" s="182">
        <v>0.12</v>
      </c>
    </row>
    <row r="21" spans="1:12" x14ac:dyDescent="0.2">
      <c r="A21" s="180">
        <v>18</v>
      </c>
      <c r="B21" s="154" t="s">
        <v>156</v>
      </c>
      <c r="C21" s="136" t="s">
        <v>35</v>
      </c>
      <c r="D21" s="214" t="s">
        <v>121</v>
      </c>
      <c r="E21" s="192">
        <v>5</v>
      </c>
      <c r="G21" s="191">
        <v>5</v>
      </c>
      <c r="H21" s="185">
        <v>1</v>
      </c>
      <c r="I21" s="181">
        <v>3</v>
      </c>
      <c r="K21" s="173">
        <v>3</v>
      </c>
      <c r="L21" s="182">
        <v>0.52</v>
      </c>
    </row>
    <row r="22" spans="1:12" x14ac:dyDescent="0.2">
      <c r="A22" s="180">
        <v>19</v>
      </c>
      <c r="B22" s="154" t="s">
        <v>157</v>
      </c>
      <c r="C22" s="136" t="s">
        <v>36</v>
      </c>
      <c r="D22" s="214" t="s">
        <v>121</v>
      </c>
      <c r="E22" s="192">
        <v>2</v>
      </c>
      <c r="F22" s="174">
        <v>0.6</v>
      </c>
      <c r="G22" s="173">
        <v>0.6</v>
      </c>
      <c r="H22" s="166"/>
      <c r="I22" s="181">
        <v>1</v>
      </c>
      <c r="K22" s="173">
        <v>0.32</v>
      </c>
      <c r="L22" s="184">
        <v>0.32</v>
      </c>
    </row>
    <row r="23" spans="1:12" x14ac:dyDescent="0.2">
      <c r="A23" s="180">
        <v>20</v>
      </c>
      <c r="B23" s="154" t="s">
        <v>158</v>
      </c>
      <c r="C23" s="136" t="s">
        <v>37</v>
      </c>
      <c r="D23" s="214" t="s">
        <v>121</v>
      </c>
      <c r="E23" s="192">
        <v>5</v>
      </c>
      <c r="F23" s="190">
        <v>1</v>
      </c>
      <c r="G23" s="191">
        <v>1</v>
      </c>
      <c r="H23" s="166"/>
      <c r="I23" s="181">
        <v>3</v>
      </c>
      <c r="K23" s="173">
        <v>0.52</v>
      </c>
      <c r="L23" s="184">
        <v>0.52</v>
      </c>
    </row>
    <row r="24" spans="1:12" x14ac:dyDescent="0.2">
      <c r="A24" s="180">
        <v>21</v>
      </c>
      <c r="B24" s="154" t="s">
        <v>159</v>
      </c>
      <c r="C24" s="136" t="s">
        <v>38</v>
      </c>
      <c r="D24" s="214" t="s">
        <v>121</v>
      </c>
      <c r="E24" s="192">
        <v>15</v>
      </c>
      <c r="G24" s="191">
        <v>10</v>
      </c>
      <c r="H24" s="166"/>
      <c r="I24" s="181">
        <v>8</v>
      </c>
      <c r="K24" s="173">
        <v>5</v>
      </c>
      <c r="L24" s="166"/>
    </row>
    <row r="25" spans="1:12" x14ac:dyDescent="0.2">
      <c r="A25" s="180">
        <v>22</v>
      </c>
      <c r="B25" s="154" t="s">
        <v>160</v>
      </c>
      <c r="C25" s="136" t="s">
        <v>39</v>
      </c>
      <c r="D25" s="214" t="s">
        <v>121</v>
      </c>
      <c r="E25" s="192">
        <v>5</v>
      </c>
      <c r="G25" s="191">
        <v>1</v>
      </c>
      <c r="H25" s="182">
        <v>0.4</v>
      </c>
      <c r="I25" s="181">
        <v>3</v>
      </c>
      <c r="K25" s="173">
        <v>0.52</v>
      </c>
      <c r="L25" s="182">
        <v>0.2</v>
      </c>
    </row>
    <row r="26" spans="1:12" x14ac:dyDescent="0.2">
      <c r="A26" s="180">
        <v>23</v>
      </c>
      <c r="B26" s="154" t="s">
        <v>161</v>
      </c>
      <c r="C26" s="136" t="s">
        <v>40</v>
      </c>
      <c r="D26" s="214" t="s">
        <v>121</v>
      </c>
      <c r="E26" s="192">
        <v>10</v>
      </c>
      <c r="G26" s="191">
        <v>10</v>
      </c>
      <c r="H26" s="185">
        <v>2</v>
      </c>
      <c r="I26" s="181">
        <v>5</v>
      </c>
      <c r="K26" s="173">
        <v>5</v>
      </c>
      <c r="L26" s="182">
        <v>1</v>
      </c>
    </row>
    <row r="27" spans="1:12" x14ac:dyDescent="0.2">
      <c r="A27" s="180">
        <v>24</v>
      </c>
      <c r="B27" s="154" t="s">
        <v>162</v>
      </c>
      <c r="C27" s="136" t="s">
        <v>41</v>
      </c>
      <c r="D27" s="214" t="s">
        <v>121</v>
      </c>
      <c r="E27" s="192">
        <v>5</v>
      </c>
      <c r="F27" s="174">
        <v>0.4</v>
      </c>
      <c r="G27" s="191">
        <v>2</v>
      </c>
      <c r="H27" s="185">
        <v>1</v>
      </c>
      <c r="I27" s="181">
        <v>3</v>
      </c>
      <c r="J27" s="174">
        <v>0.2</v>
      </c>
      <c r="K27" s="173">
        <v>1</v>
      </c>
      <c r="L27" s="182">
        <v>0.52</v>
      </c>
    </row>
    <row r="28" spans="1:12" x14ac:dyDescent="0.2">
      <c r="A28" s="180">
        <v>25</v>
      </c>
      <c r="B28" s="154" t="s">
        <v>163</v>
      </c>
      <c r="C28" s="136" t="s">
        <v>42</v>
      </c>
      <c r="D28" s="214" t="s">
        <v>121</v>
      </c>
      <c r="E28" s="192">
        <v>10</v>
      </c>
      <c r="F28" s="190">
        <v>2</v>
      </c>
      <c r="G28" s="191">
        <v>2</v>
      </c>
      <c r="H28" s="166"/>
      <c r="I28" s="181">
        <v>5</v>
      </c>
      <c r="J28" s="174">
        <v>1</v>
      </c>
      <c r="K28" s="173">
        <v>1</v>
      </c>
      <c r="L28" s="166"/>
    </row>
    <row r="29" spans="1:12" x14ac:dyDescent="0.2">
      <c r="A29" s="180">
        <v>26</v>
      </c>
      <c r="B29" s="154" t="s">
        <v>164</v>
      </c>
      <c r="C29" s="136" t="s">
        <v>43</v>
      </c>
      <c r="D29" s="214" t="s">
        <v>121</v>
      </c>
      <c r="E29" s="192">
        <v>90</v>
      </c>
      <c r="G29" s="191">
        <v>60</v>
      </c>
      <c r="H29" s="166"/>
      <c r="I29" s="181">
        <v>45</v>
      </c>
      <c r="K29" s="173">
        <v>30</v>
      </c>
      <c r="L29" s="166"/>
    </row>
    <row r="30" spans="1:12" x14ac:dyDescent="0.2">
      <c r="A30" s="180">
        <v>27</v>
      </c>
      <c r="B30" s="154" t="s">
        <v>165</v>
      </c>
      <c r="C30" s="136" t="s">
        <v>44</v>
      </c>
      <c r="D30" s="214" t="s">
        <v>121</v>
      </c>
      <c r="E30" s="192">
        <v>30</v>
      </c>
      <c r="G30" s="191">
        <v>20</v>
      </c>
      <c r="H30" s="166"/>
      <c r="I30" s="181">
        <v>15</v>
      </c>
      <c r="K30" s="173">
        <v>10</v>
      </c>
      <c r="L30" s="166"/>
    </row>
    <row r="31" spans="1:12" x14ac:dyDescent="0.2">
      <c r="A31" s="180">
        <v>28</v>
      </c>
      <c r="B31" s="154" t="s">
        <v>166</v>
      </c>
      <c r="C31" s="136" t="s">
        <v>45</v>
      </c>
      <c r="D31" s="214" t="s">
        <v>121</v>
      </c>
      <c r="E31" s="192">
        <v>35</v>
      </c>
      <c r="F31" s="190">
        <v>2</v>
      </c>
      <c r="G31" s="191">
        <v>30</v>
      </c>
      <c r="H31" s="166"/>
      <c r="I31" s="181">
        <v>18</v>
      </c>
      <c r="J31" s="174">
        <v>1</v>
      </c>
      <c r="K31" s="173">
        <v>15</v>
      </c>
      <c r="L31" s="166"/>
    </row>
    <row r="32" spans="1:12" x14ac:dyDescent="0.2">
      <c r="A32" s="180">
        <v>29</v>
      </c>
      <c r="B32" s="154" t="s">
        <v>167</v>
      </c>
      <c r="C32" s="136" t="s">
        <v>46</v>
      </c>
      <c r="D32" s="214" t="s">
        <v>121</v>
      </c>
      <c r="E32" s="192">
        <v>20</v>
      </c>
      <c r="G32" s="191">
        <v>15</v>
      </c>
      <c r="H32" s="185">
        <v>5</v>
      </c>
      <c r="I32" s="181">
        <v>10</v>
      </c>
      <c r="K32" s="173">
        <v>8</v>
      </c>
      <c r="L32" s="182">
        <v>3</v>
      </c>
    </row>
    <row r="33" spans="1:12" x14ac:dyDescent="0.2">
      <c r="A33" s="180">
        <v>30</v>
      </c>
      <c r="B33" s="154" t="s">
        <v>168</v>
      </c>
      <c r="C33" s="136" t="s">
        <v>47</v>
      </c>
      <c r="D33" s="214" t="s">
        <v>121</v>
      </c>
      <c r="E33" s="192">
        <v>25</v>
      </c>
      <c r="F33" s="190">
        <v>2</v>
      </c>
      <c r="G33" s="191">
        <v>20</v>
      </c>
      <c r="H33" s="185">
        <v>10</v>
      </c>
      <c r="I33" s="181">
        <v>13</v>
      </c>
      <c r="J33" s="174">
        <v>1</v>
      </c>
      <c r="K33" s="173">
        <v>10</v>
      </c>
      <c r="L33" s="182">
        <v>5</v>
      </c>
    </row>
    <row r="34" spans="1:12" x14ac:dyDescent="0.2">
      <c r="A34" s="180">
        <v>31</v>
      </c>
      <c r="B34" s="154" t="s">
        <v>169</v>
      </c>
      <c r="C34" s="136" t="s">
        <v>48</v>
      </c>
      <c r="D34" s="214" t="s">
        <v>121</v>
      </c>
      <c r="E34" s="192">
        <v>150</v>
      </c>
      <c r="H34" s="166"/>
      <c r="I34" s="181">
        <v>75</v>
      </c>
      <c r="L34" s="166"/>
    </row>
    <row r="35" spans="1:12" x14ac:dyDescent="0.2">
      <c r="A35" s="180">
        <v>32</v>
      </c>
      <c r="B35" s="154" t="s">
        <v>170</v>
      </c>
      <c r="C35" s="136" t="s">
        <v>49</v>
      </c>
      <c r="D35" s="214" t="s">
        <v>121</v>
      </c>
      <c r="E35" s="192">
        <v>50</v>
      </c>
      <c r="H35" s="166"/>
      <c r="I35" s="181">
        <v>25</v>
      </c>
      <c r="L35" s="166"/>
    </row>
    <row r="36" spans="1:12" x14ac:dyDescent="0.2">
      <c r="A36" s="180">
        <v>33</v>
      </c>
      <c r="B36" s="154" t="s">
        <v>171</v>
      </c>
      <c r="C36" s="136" t="s">
        <v>50</v>
      </c>
      <c r="D36" s="214" t="s">
        <v>121</v>
      </c>
      <c r="E36" s="192">
        <v>20</v>
      </c>
      <c r="G36" s="191">
        <v>5</v>
      </c>
      <c r="H36" s="185">
        <v>1</v>
      </c>
      <c r="I36" s="181">
        <v>10</v>
      </c>
      <c r="K36" s="173">
        <v>3</v>
      </c>
      <c r="L36" s="182">
        <v>0.52</v>
      </c>
    </row>
    <row r="37" spans="1:12" x14ac:dyDescent="0.2">
      <c r="A37" s="180">
        <v>34</v>
      </c>
      <c r="B37" s="154" t="s">
        <v>172</v>
      </c>
      <c r="C37" s="136" t="s">
        <v>51</v>
      </c>
      <c r="D37" s="214" t="s">
        <v>121</v>
      </c>
      <c r="E37" s="192">
        <v>15</v>
      </c>
      <c r="F37" s="190">
        <v>1</v>
      </c>
      <c r="G37" s="191">
        <v>10</v>
      </c>
      <c r="H37" s="185">
        <v>5</v>
      </c>
      <c r="I37" s="181">
        <v>8</v>
      </c>
      <c r="J37" s="174">
        <v>0.52</v>
      </c>
      <c r="K37" s="173">
        <v>5</v>
      </c>
      <c r="L37" s="182">
        <v>3</v>
      </c>
    </row>
    <row r="38" spans="1:12" x14ac:dyDescent="0.2">
      <c r="A38" s="180">
        <v>35</v>
      </c>
      <c r="B38" s="154" t="s">
        <v>173</v>
      </c>
      <c r="C38" s="136" t="s">
        <v>52</v>
      </c>
      <c r="D38" s="214" t="s">
        <v>121</v>
      </c>
      <c r="E38" s="192">
        <v>65</v>
      </c>
      <c r="F38" s="190">
        <v>10</v>
      </c>
      <c r="G38" s="191">
        <v>50</v>
      </c>
      <c r="H38" s="185">
        <v>25</v>
      </c>
      <c r="I38" s="181">
        <v>33</v>
      </c>
      <c r="J38" s="174">
        <v>5</v>
      </c>
      <c r="K38" s="173">
        <v>25</v>
      </c>
      <c r="L38" s="182">
        <v>13</v>
      </c>
    </row>
    <row r="39" spans="1:12" x14ac:dyDescent="0.2">
      <c r="A39" s="180">
        <v>36</v>
      </c>
      <c r="B39" s="154" t="s">
        <v>174</v>
      </c>
      <c r="C39" s="136" t="s">
        <v>53</v>
      </c>
      <c r="D39" s="214" t="s">
        <v>121</v>
      </c>
      <c r="E39" s="192">
        <v>80</v>
      </c>
      <c r="G39" s="191">
        <v>15</v>
      </c>
      <c r="H39" s="185">
        <v>5</v>
      </c>
      <c r="I39" s="181">
        <v>40</v>
      </c>
      <c r="K39" s="173">
        <v>8</v>
      </c>
      <c r="L39" s="182">
        <v>3</v>
      </c>
    </row>
    <row r="40" spans="1:12" x14ac:dyDescent="0.2">
      <c r="A40" s="180">
        <v>37</v>
      </c>
      <c r="B40" s="154" t="s">
        <v>175</v>
      </c>
      <c r="C40" s="136" t="s">
        <v>54</v>
      </c>
      <c r="D40" s="214" t="s">
        <v>121</v>
      </c>
      <c r="E40" s="192">
        <v>100</v>
      </c>
      <c r="G40" s="191">
        <v>15</v>
      </c>
      <c r="H40" s="185">
        <v>10</v>
      </c>
      <c r="I40" s="181">
        <v>50</v>
      </c>
      <c r="K40" s="173">
        <v>8</v>
      </c>
      <c r="L40" s="182">
        <v>5</v>
      </c>
    </row>
    <row r="41" spans="1:12" x14ac:dyDescent="0.2">
      <c r="A41" s="180">
        <v>38</v>
      </c>
      <c r="B41" s="154" t="s">
        <v>176</v>
      </c>
      <c r="C41" s="136" t="s">
        <v>55</v>
      </c>
      <c r="D41" s="214" t="s">
        <v>121</v>
      </c>
      <c r="E41" s="192">
        <v>75</v>
      </c>
      <c r="F41" s="190">
        <v>5</v>
      </c>
      <c r="G41" s="191">
        <v>70</v>
      </c>
      <c r="H41" s="166"/>
      <c r="I41" s="181">
        <v>38</v>
      </c>
      <c r="J41" s="174">
        <v>3</v>
      </c>
      <c r="K41" s="173">
        <v>35</v>
      </c>
      <c r="L41" s="166"/>
    </row>
    <row r="42" spans="1:12" x14ac:dyDescent="0.2">
      <c r="A42" s="180">
        <v>39</v>
      </c>
      <c r="B42" s="154" t="s">
        <v>177</v>
      </c>
      <c r="C42" s="136" t="s">
        <v>56</v>
      </c>
      <c r="D42" s="214" t="s">
        <v>121</v>
      </c>
      <c r="E42" s="192">
        <v>80</v>
      </c>
      <c r="G42" s="191">
        <v>55</v>
      </c>
      <c r="H42" s="185">
        <v>15</v>
      </c>
      <c r="I42" s="181">
        <v>40</v>
      </c>
      <c r="K42" s="173">
        <v>28</v>
      </c>
      <c r="L42" s="182">
        <v>8</v>
      </c>
    </row>
    <row r="43" spans="1:12" ht="13.5" thickBot="1" x14ac:dyDescent="0.25">
      <c r="A43" s="183">
        <v>40</v>
      </c>
      <c r="B43" s="281" t="s">
        <v>178</v>
      </c>
      <c r="C43" s="148" t="s">
        <v>57</v>
      </c>
      <c r="D43" s="215" t="s">
        <v>121</v>
      </c>
      <c r="E43" s="207">
        <v>100</v>
      </c>
      <c r="F43" s="193">
        <v>25</v>
      </c>
      <c r="G43" s="209">
        <v>25</v>
      </c>
      <c r="H43" s="167"/>
      <c r="I43" s="218">
        <v>50</v>
      </c>
      <c r="J43" s="195">
        <v>13</v>
      </c>
      <c r="K43" s="219">
        <v>13</v>
      </c>
      <c r="L43" s="167"/>
    </row>
    <row r="44" spans="1:12" x14ac:dyDescent="0.2">
      <c r="A44" s="178">
        <v>41</v>
      </c>
      <c r="B44" s="280" t="s">
        <v>179</v>
      </c>
      <c r="C44" s="125" t="s">
        <v>58</v>
      </c>
      <c r="D44" s="220" t="s">
        <v>123</v>
      </c>
      <c r="E44" s="217">
        <v>0.4</v>
      </c>
      <c r="F44" s="176"/>
      <c r="G44" s="202">
        <v>1</v>
      </c>
      <c r="H44" s="165"/>
      <c r="I44" s="217">
        <v>0.2</v>
      </c>
      <c r="J44" s="176"/>
      <c r="K44" s="216">
        <v>0.52</v>
      </c>
      <c r="L44" s="165"/>
    </row>
    <row r="45" spans="1:12" x14ac:dyDescent="0.2">
      <c r="A45" s="180">
        <v>42</v>
      </c>
      <c r="B45" s="154" t="s">
        <v>180</v>
      </c>
      <c r="C45" s="136" t="s">
        <v>59</v>
      </c>
      <c r="D45" s="221" t="s">
        <v>123</v>
      </c>
      <c r="E45" s="181">
        <v>0.2</v>
      </c>
      <c r="G45" s="191">
        <v>5</v>
      </c>
      <c r="H45" s="166"/>
      <c r="I45" s="181">
        <v>0.12</v>
      </c>
      <c r="K45" s="173">
        <v>3</v>
      </c>
      <c r="L45" s="166"/>
    </row>
    <row r="46" spans="1:12" x14ac:dyDescent="0.2">
      <c r="A46" s="180">
        <v>43</v>
      </c>
      <c r="B46" s="154" t="s">
        <v>181</v>
      </c>
      <c r="C46" s="136" t="s">
        <v>60</v>
      </c>
      <c r="D46" s="221" t="s">
        <v>123</v>
      </c>
      <c r="E46" s="181">
        <v>0.6</v>
      </c>
      <c r="G46" s="191">
        <v>10</v>
      </c>
      <c r="H46" s="166"/>
      <c r="I46" s="181">
        <v>0.32</v>
      </c>
      <c r="K46" s="173">
        <v>5</v>
      </c>
      <c r="L46" s="166"/>
    </row>
    <row r="47" spans="1:12" x14ac:dyDescent="0.2">
      <c r="A47" s="180">
        <v>44</v>
      </c>
      <c r="B47" s="154" t="s">
        <v>182</v>
      </c>
      <c r="C47" s="136" t="s">
        <v>61</v>
      </c>
      <c r="D47" s="221" t="s">
        <v>123</v>
      </c>
      <c r="E47" s="180"/>
      <c r="G47" s="191">
        <v>50</v>
      </c>
      <c r="H47" s="166"/>
      <c r="I47" s="180"/>
      <c r="K47" s="173">
        <v>25</v>
      </c>
      <c r="L47" s="166"/>
    </row>
    <row r="48" spans="1:12" x14ac:dyDescent="0.2">
      <c r="A48" s="180">
        <v>45</v>
      </c>
      <c r="B48" s="154" t="s">
        <v>183</v>
      </c>
      <c r="C48" s="136" t="s">
        <v>62</v>
      </c>
      <c r="D48" s="221" t="s">
        <v>123</v>
      </c>
      <c r="E48" s="180"/>
      <c r="G48" s="191">
        <v>150</v>
      </c>
      <c r="H48" s="166"/>
      <c r="I48" s="180"/>
      <c r="K48" s="173">
        <v>75</v>
      </c>
      <c r="L48" s="166"/>
    </row>
    <row r="49" spans="1:12" x14ac:dyDescent="0.2">
      <c r="A49" s="180">
        <v>46</v>
      </c>
      <c r="B49" s="154" t="s">
        <v>184</v>
      </c>
      <c r="C49" s="136" t="s">
        <v>63</v>
      </c>
      <c r="D49" s="221" t="s">
        <v>123</v>
      </c>
      <c r="E49" s="192">
        <v>2</v>
      </c>
      <c r="G49" s="191">
        <v>45</v>
      </c>
      <c r="H49" s="166"/>
      <c r="I49" s="181">
        <v>1</v>
      </c>
      <c r="K49" s="173">
        <v>23</v>
      </c>
      <c r="L49" s="166"/>
    </row>
    <row r="50" spans="1:12" x14ac:dyDescent="0.2">
      <c r="A50" s="180">
        <v>47</v>
      </c>
      <c r="B50" s="154" t="s">
        <v>185</v>
      </c>
      <c r="C50" s="136" t="s">
        <v>64</v>
      </c>
      <c r="D50" s="221" t="s">
        <v>123</v>
      </c>
      <c r="E50" s="192">
        <v>2</v>
      </c>
      <c r="G50" s="191">
        <v>95</v>
      </c>
      <c r="H50" s="166"/>
      <c r="I50" s="181">
        <v>1</v>
      </c>
      <c r="K50" s="173">
        <v>48</v>
      </c>
      <c r="L50" s="166"/>
    </row>
    <row r="51" spans="1:12" x14ac:dyDescent="0.2">
      <c r="A51" s="180">
        <v>48</v>
      </c>
      <c r="B51" s="154" t="s">
        <v>186</v>
      </c>
      <c r="C51" s="136" t="s">
        <v>65</v>
      </c>
      <c r="D51" s="221" t="s">
        <v>123</v>
      </c>
      <c r="E51" s="192">
        <v>1</v>
      </c>
      <c r="G51" s="191">
        <v>50</v>
      </c>
      <c r="H51" s="166"/>
      <c r="I51" s="181">
        <v>0.52</v>
      </c>
      <c r="K51" s="173">
        <v>25</v>
      </c>
      <c r="L51" s="166"/>
    </row>
    <row r="52" spans="1:12" x14ac:dyDescent="0.2">
      <c r="A52" s="180">
        <v>49</v>
      </c>
      <c r="B52" s="154" t="s">
        <v>187</v>
      </c>
      <c r="C52" s="136" t="s">
        <v>66</v>
      </c>
      <c r="D52" s="221" t="s">
        <v>123</v>
      </c>
      <c r="E52" s="181">
        <v>0.6</v>
      </c>
      <c r="G52" s="191">
        <v>25</v>
      </c>
      <c r="H52" s="166"/>
      <c r="I52" s="181">
        <v>0.32</v>
      </c>
      <c r="K52" s="173">
        <v>13</v>
      </c>
      <c r="L52" s="166"/>
    </row>
    <row r="53" spans="1:12" x14ac:dyDescent="0.2">
      <c r="A53" s="180">
        <v>50</v>
      </c>
      <c r="B53" s="154" t="s">
        <v>188</v>
      </c>
      <c r="C53" s="136" t="s">
        <v>67</v>
      </c>
      <c r="D53" s="221" t="s">
        <v>123</v>
      </c>
      <c r="E53" s="180"/>
      <c r="G53" s="191">
        <v>20</v>
      </c>
      <c r="H53" s="166"/>
      <c r="I53" s="180"/>
      <c r="K53" s="173">
        <v>10</v>
      </c>
      <c r="L53" s="166"/>
    </row>
    <row r="54" spans="1:12" x14ac:dyDescent="0.2">
      <c r="A54" s="180">
        <v>51</v>
      </c>
      <c r="B54" s="154" t="s">
        <v>189</v>
      </c>
      <c r="C54" s="136" t="s">
        <v>68</v>
      </c>
      <c r="D54" s="221" t="s">
        <v>123</v>
      </c>
      <c r="E54" s="192">
        <v>5</v>
      </c>
      <c r="G54" s="191">
        <v>95</v>
      </c>
      <c r="H54" s="166"/>
      <c r="I54" s="181">
        <v>3</v>
      </c>
      <c r="K54" s="173">
        <v>48</v>
      </c>
      <c r="L54" s="166"/>
    </row>
    <row r="55" spans="1:12" x14ac:dyDescent="0.2">
      <c r="A55" s="180">
        <v>52</v>
      </c>
      <c r="B55" s="154" t="s">
        <v>190</v>
      </c>
      <c r="C55" s="136" t="s">
        <v>69</v>
      </c>
      <c r="D55" s="221" t="s">
        <v>123</v>
      </c>
      <c r="E55" s="192">
        <v>10</v>
      </c>
      <c r="G55" s="191">
        <v>90</v>
      </c>
      <c r="H55" s="166"/>
      <c r="I55" s="181">
        <v>5</v>
      </c>
      <c r="K55" s="173">
        <v>45</v>
      </c>
      <c r="L55" s="166"/>
    </row>
    <row r="56" spans="1:12" x14ac:dyDescent="0.2">
      <c r="A56" s="180">
        <v>53</v>
      </c>
      <c r="B56" s="154" t="s">
        <v>191</v>
      </c>
      <c r="C56" s="136" t="s">
        <v>70</v>
      </c>
      <c r="D56" s="221" t="s">
        <v>123</v>
      </c>
      <c r="E56" s="192">
        <v>5</v>
      </c>
      <c r="G56" s="191">
        <v>45</v>
      </c>
      <c r="H56" s="166"/>
      <c r="I56" s="181">
        <v>3</v>
      </c>
      <c r="K56" s="173">
        <v>23</v>
      </c>
      <c r="L56" s="166"/>
    </row>
    <row r="57" spans="1:12" x14ac:dyDescent="0.2">
      <c r="A57" s="180">
        <v>54</v>
      </c>
      <c r="B57" s="154" t="s">
        <v>192</v>
      </c>
      <c r="C57" s="136" t="s">
        <v>71</v>
      </c>
      <c r="D57" s="221" t="s">
        <v>123</v>
      </c>
      <c r="E57" s="192">
        <v>2</v>
      </c>
      <c r="G57" s="191">
        <v>25</v>
      </c>
      <c r="H57" s="166"/>
      <c r="I57" s="181">
        <v>1</v>
      </c>
      <c r="K57" s="173">
        <v>13</v>
      </c>
      <c r="L57" s="166"/>
    </row>
    <row r="58" spans="1:12" ht="13.5" thickBot="1" x14ac:dyDescent="0.25">
      <c r="A58" s="183">
        <v>55</v>
      </c>
      <c r="B58" s="281" t="s">
        <v>193</v>
      </c>
      <c r="C58" s="148" t="s">
        <v>72</v>
      </c>
      <c r="D58" s="222" t="s">
        <v>123</v>
      </c>
      <c r="E58" s="207">
        <v>1</v>
      </c>
      <c r="F58" s="172"/>
      <c r="G58" s="209">
        <v>10</v>
      </c>
      <c r="H58" s="167"/>
      <c r="I58" s="218">
        <v>0.52</v>
      </c>
      <c r="J58" s="172"/>
      <c r="K58" s="219">
        <v>5</v>
      </c>
      <c r="L58" s="167"/>
    </row>
    <row r="59" spans="1:12" x14ac:dyDescent="0.2">
      <c r="A59" s="178">
        <v>56</v>
      </c>
      <c r="B59" s="280" t="s">
        <v>194</v>
      </c>
      <c r="C59" s="125" t="s">
        <v>73</v>
      </c>
      <c r="D59" s="223" t="s">
        <v>125</v>
      </c>
      <c r="E59" s="200">
        <v>25</v>
      </c>
      <c r="F59" s="176"/>
      <c r="G59" s="202">
        <v>100</v>
      </c>
      <c r="H59" s="165"/>
      <c r="I59" s="217">
        <v>13</v>
      </c>
      <c r="J59" s="176"/>
      <c r="K59" s="216">
        <v>50</v>
      </c>
      <c r="L59" s="165"/>
    </row>
    <row r="60" spans="1:12" x14ac:dyDescent="0.2">
      <c r="A60" s="180">
        <v>57</v>
      </c>
      <c r="B60" s="154" t="s">
        <v>195</v>
      </c>
      <c r="C60" s="136" t="s">
        <v>74</v>
      </c>
      <c r="D60" s="224" t="s">
        <v>125</v>
      </c>
      <c r="E60" s="192">
        <v>10</v>
      </c>
      <c r="G60" s="191">
        <v>30</v>
      </c>
      <c r="H60" s="166"/>
      <c r="I60" s="181">
        <v>5</v>
      </c>
      <c r="K60" s="173">
        <v>15</v>
      </c>
      <c r="L60" s="166"/>
    </row>
    <row r="61" spans="1:12" x14ac:dyDescent="0.2">
      <c r="A61" s="180">
        <v>58</v>
      </c>
      <c r="B61" s="154" t="s">
        <v>196</v>
      </c>
      <c r="C61" s="136" t="s">
        <v>75</v>
      </c>
      <c r="D61" s="224" t="s">
        <v>125</v>
      </c>
      <c r="E61" s="192">
        <v>5</v>
      </c>
      <c r="G61" s="191">
        <v>15</v>
      </c>
      <c r="H61" s="166"/>
      <c r="I61" s="181">
        <v>3</v>
      </c>
      <c r="K61" s="173">
        <v>8</v>
      </c>
      <c r="L61" s="166"/>
    </row>
    <row r="62" spans="1:12" x14ac:dyDescent="0.2">
      <c r="A62" s="180">
        <v>59</v>
      </c>
      <c r="B62" s="154" t="s">
        <v>197</v>
      </c>
      <c r="C62" s="136" t="s">
        <v>76</v>
      </c>
      <c r="D62" s="224" t="s">
        <v>125</v>
      </c>
      <c r="E62" s="192">
        <v>2</v>
      </c>
      <c r="G62" s="191">
        <v>10</v>
      </c>
      <c r="H62" s="182">
        <v>0.4</v>
      </c>
      <c r="I62" s="181">
        <v>1</v>
      </c>
      <c r="K62" s="173">
        <v>5</v>
      </c>
      <c r="L62" s="182">
        <v>0.2</v>
      </c>
    </row>
    <row r="63" spans="1:12" x14ac:dyDescent="0.2">
      <c r="A63" s="180">
        <v>60</v>
      </c>
      <c r="B63" s="154" t="s">
        <v>198</v>
      </c>
      <c r="C63" s="136" t="s">
        <v>77</v>
      </c>
      <c r="D63" s="224" t="s">
        <v>125</v>
      </c>
      <c r="E63" s="192">
        <v>2</v>
      </c>
      <c r="G63" s="191">
        <v>10</v>
      </c>
      <c r="H63" s="166"/>
      <c r="I63" s="181">
        <v>1</v>
      </c>
      <c r="K63" s="173">
        <v>5</v>
      </c>
      <c r="L63" s="166"/>
    </row>
    <row r="64" spans="1:12" x14ac:dyDescent="0.2">
      <c r="A64" s="180">
        <v>61</v>
      </c>
      <c r="B64" s="154" t="s">
        <v>199</v>
      </c>
      <c r="C64" s="136" t="s">
        <v>78</v>
      </c>
      <c r="D64" s="224" t="s">
        <v>125</v>
      </c>
      <c r="E64" s="192">
        <v>55</v>
      </c>
      <c r="G64" s="191">
        <v>90</v>
      </c>
      <c r="H64" s="185">
        <v>5</v>
      </c>
      <c r="I64" s="181">
        <v>28</v>
      </c>
      <c r="K64" s="173">
        <v>45</v>
      </c>
      <c r="L64" s="182">
        <v>3</v>
      </c>
    </row>
    <row r="65" spans="1:12" x14ac:dyDescent="0.2">
      <c r="A65" s="180">
        <v>62</v>
      </c>
      <c r="B65" s="154" t="s">
        <v>200</v>
      </c>
      <c r="C65" s="136" t="s">
        <v>79</v>
      </c>
      <c r="D65" s="224" t="s">
        <v>125</v>
      </c>
      <c r="E65" s="192">
        <v>15</v>
      </c>
      <c r="G65" s="191">
        <v>25</v>
      </c>
      <c r="H65" s="185">
        <v>1</v>
      </c>
      <c r="I65" s="181">
        <v>8</v>
      </c>
      <c r="K65" s="173">
        <v>13</v>
      </c>
      <c r="L65" s="182">
        <v>0.52</v>
      </c>
    </row>
    <row r="66" spans="1:12" x14ac:dyDescent="0.2">
      <c r="A66" s="180">
        <v>63</v>
      </c>
      <c r="B66" s="154" t="s">
        <v>201</v>
      </c>
      <c r="C66" s="136" t="s">
        <v>80</v>
      </c>
      <c r="D66" s="224" t="s">
        <v>125</v>
      </c>
      <c r="E66" s="192">
        <v>5</v>
      </c>
      <c r="G66" s="191">
        <v>15</v>
      </c>
      <c r="H66" s="182">
        <v>0.6</v>
      </c>
      <c r="I66" s="181">
        <v>3</v>
      </c>
      <c r="K66" s="173">
        <v>8</v>
      </c>
      <c r="L66" s="182">
        <v>0.32</v>
      </c>
    </row>
    <row r="67" spans="1:12" x14ac:dyDescent="0.2">
      <c r="A67" s="180">
        <v>64</v>
      </c>
      <c r="B67" s="154" t="s">
        <v>202</v>
      </c>
      <c r="C67" s="136" t="s">
        <v>81</v>
      </c>
      <c r="D67" s="224" t="s">
        <v>125</v>
      </c>
      <c r="E67" s="192">
        <v>25</v>
      </c>
      <c r="F67" s="190">
        <v>2</v>
      </c>
      <c r="G67" s="191">
        <v>100</v>
      </c>
      <c r="H67" s="166"/>
      <c r="I67" s="181">
        <v>13</v>
      </c>
      <c r="J67" s="174">
        <v>1</v>
      </c>
      <c r="K67" s="173">
        <v>50</v>
      </c>
      <c r="L67" s="166"/>
    </row>
    <row r="68" spans="1:12" ht="13.5" thickBot="1" x14ac:dyDescent="0.25">
      <c r="A68" s="183">
        <v>65</v>
      </c>
      <c r="B68" s="281" t="s">
        <v>203</v>
      </c>
      <c r="C68" s="148" t="s">
        <v>82</v>
      </c>
      <c r="D68" s="225" t="s">
        <v>125</v>
      </c>
      <c r="E68" s="207">
        <v>25</v>
      </c>
      <c r="F68" s="172"/>
      <c r="G68" s="209">
        <v>100</v>
      </c>
      <c r="H68" s="194">
        <v>5</v>
      </c>
      <c r="I68" s="218">
        <v>13</v>
      </c>
      <c r="J68" s="172"/>
      <c r="K68" s="219">
        <v>50</v>
      </c>
      <c r="L68" s="196">
        <v>3</v>
      </c>
    </row>
    <row r="69" spans="1:12" x14ac:dyDescent="0.2">
      <c r="A69" s="178">
        <v>66</v>
      </c>
      <c r="B69" s="280" t="s">
        <v>204</v>
      </c>
      <c r="C69" s="125" t="s">
        <v>83</v>
      </c>
      <c r="D69" s="226" t="s">
        <v>124</v>
      </c>
      <c r="E69" s="178"/>
      <c r="F69" s="229">
        <v>0.2</v>
      </c>
      <c r="G69" s="202">
        <v>10</v>
      </c>
      <c r="H69" s="165"/>
      <c r="I69" s="178"/>
      <c r="J69" s="229">
        <v>0.12</v>
      </c>
      <c r="K69" s="216">
        <v>5</v>
      </c>
      <c r="L69" s="165"/>
    </row>
    <row r="70" spans="1:12" x14ac:dyDescent="0.2">
      <c r="A70" s="180">
        <v>67</v>
      </c>
      <c r="B70" s="154" t="s">
        <v>254</v>
      </c>
      <c r="C70" s="136" t="s">
        <v>205</v>
      </c>
      <c r="D70" s="227" t="s">
        <v>124</v>
      </c>
      <c r="E70" s="181">
        <v>0.4</v>
      </c>
      <c r="F70" s="174">
        <v>0.4</v>
      </c>
      <c r="G70" s="191">
        <v>5</v>
      </c>
      <c r="H70" s="166"/>
      <c r="I70" s="181">
        <v>0.2</v>
      </c>
      <c r="J70" s="174">
        <v>0.2</v>
      </c>
      <c r="K70" s="173">
        <v>3</v>
      </c>
      <c r="L70" s="166"/>
    </row>
    <row r="71" spans="1:12" x14ac:dyDescent="0.2">
      <c r="A71" s="180">
        <v>68</v>
      </c>
      <c r="B71" s="154" t="s">
        <v>255</v>
      </c>
      <c r="C71" s="136" t="s">
        <v>206</v>
      </c>
      <c r="D71" s="227" t="s">
        <v>124</v>
      </c>
      <c r="E71" s="180"/>
      <c r="F71" s="174">
        <v>0.2</v>
      </c>
      <c r="G71" s="173">
        <v>0.6</v>
      </c>
      <c r="H71" s="166"/>
      <c r="I71" s="180"/>
      <c r="J71" s="174">
        <v>0.12</v>
      </c>
      <c r="K71" s="173">
        <v>0.32</v>
      </c>
      <c r="L71" s="166"/>
    </row>
    <row r="72" spans="1:12" x14ac:dyDescent="0.2">
      <c r="A72" s="180">
        <v>69</v>
      </c>
      <c r="B72" s="154" t="s">
        <v>256</v>
      </c>
      <c r="C72" s="136" t="s">
        <v>207</v>
      </c>
      <c r="D72" s="227" t="s">
        <v>124</v>
      </c>
      <c r="E72" s="180"/>
      <c r="F72" s="174">
        <v>0.4</v>
      </c>
      <c r="G72" s="173">
        <v>0.6</v>
      </c>
      <c r="H72" s="182">
        <v>0.4</v>
      </c>
      <c r="I72" s="180"/>
      <c r="J72" s="174">
        <v>0.2</v>
      </c>
      <c r="K72" s="173">
        <v>0.32</v>
      </c>
      <c r="L72" s="182">
        <v>0.2</v>
      </c>
    </row>
    <row r="73" spans="1:12" x14ac:dyDescent="0.2">
      <c r="A73" s="180">
        <v>70</v>
      </c>
      <c r="B73" s="154" t="s">
        <v>257</v>
      </c>
      <c r="C73" s="136" t="s">
        <v>208</v>
      </c>
      <c r="D73" s="227" t="s">
        <v>124</v>
      </c>
      <c r="E73" s="180"/>
      <c r="F73" s="174">
        <v>0.6</v>
      </c>
      <c r="G73" s="191">
        <v>1</v>
      </c>
      <c r="H73" s="182">
        <v>0.6</v>
      </c>
      <c r="I73" s="180"/>
      <c r="J73" s="174">
        <v>0.32</v>
      </c>
      <c r="K73" s="173">
        <v>0.52</v>
      </c>
      <c r="L73" s="182">
        <v>0.32</v>
      </c>
    </row>
    <row r="74" spans="1:12" x14ac:dyDescent="0.2">
      <c r="A74" s="180">
        <v>71</v>
      </c>
      <c r="B74" s="154" t="s">
        <v>258</v>
      </c>
      <c r="C74" s="136" t="s">
        <v>209</v>
      </c>
      <c r="D74" s="227" t="s">
        <v>124</v>
      </c>
      <c r="E74" s="192">
        <v>5</v>
      </c>
      <c r="F74" s="190">
        <v>2</v>
      </c>
      <c r="G74" s="191">
        <v>35</v>
      </c>
      <c r="H74" s="166"/>
      <c r="I74" s="181">
        <v>3</v>
      </c>
      <c r="J74" s="174">
        <v>1</v>
      </c>
      <c r="K74" s="173">
        <v>18</v>
      </c>
      <c r="L74" s="166"/>
    </row>
    <row r="75" spans="1:12" x14ac:dyDescent="0.2">
      <c r="A75" s="180">
        <v>72</v>
      </c>
      <c r="B75" s="154" t="s">
        <v>259</v>
      </c>
      <c r="C75" s="136" t="s">
        <v>210</v>
      </c>
      <c r="D75" s="227" t="s">
        <v>124</v>
      </c>
      <c r="E75" s="192">
        <v>2</v>
      </c>
      <c r="F75" s="190">
        <v>1</v>
      </c>
      <c r="G75" s="191">
        <v>15</v>
      </c>
      <c r="H75" s="166"/>
      <c r="I75" s="181">
        <v>1</v>
      </c>
      <c r="J75" s="174">
        <v>0.52</v>
      </c>
      <c r="K75" s="173">
        <v>8</v>
      </c>
      <c r="L75" s="166"/>
    </row>
    <row r="76" spans="1:12" x14ac:dyDescent="0.2">
      <c r="A76" s="180">
        <v>73</v>
      </c>
      <c r="B76" s="154" t="s">
        <v>260</v>
      </c>
      <c r="C76" s="136" t="s">
        <v>211</v>
      </c>
      <c r="D76" s="227" t="s">
        <v>124</v>
      </c>
      <c r="E76" s="180"/>
      <c r="F76" s="174">
        <v>0.6</v>
      </c>
      <c r="G76" s="191">
        <v>2</v>
      </c>
      <c r="H76" s="166"/>
      <c r="I76" s="180"/>
      <c r="J76" s="174">
        <v>0.32</v>
      </c>
      <c r="K76" s="173">
        <v>1</v>
      </c>
      <c r="L76" s="166"/>
    </row>
    <row r="77" spans="1:12" x14ac:dyDescent="0.2">
      <c r="A77" s="180">
        <v>74</v>
      </c>
      <c r="B77" s="154" t="s">
        <v>261</v>
      </c>
      <c r="C77" s="136" t="s">
        <v>212</v>
      </c>
      <c r="D77" s="227" t="s">
        <v>124</v>
      </c>
      <c r="E77" s="180"/>
      <c r="F77" s="190">
        <v>2</v>
      </c>
      <c r="G77" s="191">
        <v>5</v>
      </c>
      <c r="H77" s="185">
        <v>2</v>
      </c>
      <c r="I77" s="180"/>
      <c r="J77" s="174">
        <v>1</v>
      </c>
      <c r="K77" s="173">
        <v>3</v>
      </c>
      <c r="L77" s="182">
        <v>1</v>
      </c>
    </row>
    <row r="78" spans="1:12" x14ac:dyDescent="0.2">
      <c r="A78" s="180">
        <v>75</v>
      </c>
      <c r="B78" s="154" t="s">
        <v>262</v>
      </c>
      <c r="C78" s="136" t="s">
        <v>213</v>
      </c>
      <c r="D78" s="227" t="s">
        <v>124</v>
      </c>
      <c r="E78" s="180"/>
      <c r="F78" s="190">
        <v>5</v>
      </c>
      <c r="G78" s="191">
        <v>10</v>
      </c>
      <c r="H78" s="185">
        <v>5</v>
      </c>
      <c r="I78" s="180"/>
      <c r="J78" s="174">
        <v>3</v>
      </c>
      <c r="K78" s="173">
        <v>5</v>
      </c>
      <c r="L78" s="182">
        <v>3</v>
      </c>
    </row>
    <row r="79" spans="1:12" x14ac:dyDescent="0.2">
      <c r="A79" s="180">
        <v>76</v>
      </c>
      <c r="B79" s="154" t="s">
        <v>263</v>
      </c>
      <c r="C79" s="136" t="s">
        <v>214</v>
      </c>
      <c r="D79" s="227" t="s">
        <v>124</v>
      </c>
      <c r="E79" s="180"/>
      <c r="F79" s="174">
        <v>0.4</v>
      </c>
      <c r="G79" s="191">
        <v>15</v>
      </c>
      <c r="H79" s="166"/>
      <c r="I79" s="180"/>
      <c r="J79" s="174">
        <v>0.2</v>
      </c>
      <c r="K79" s="173">
        <v>8</v>
      </c>
      <c r="L79" s="166"/>
    </row>
    <row r="80" spans="1:12" x14ac:dyDescent="0.2">
      <c r="A80" s="180">
        <v>77</v>
      </c>
      <c r="B80" s="154" t="s">
        <v>264</v>
      </c>
      <c r="C80" s="136" t="s">
        <v>215</v>
      </c>
      <c r="D80" s="227" t="s">
        <v>124</v>
      </c>
      <c r="E80" s="180"/>
      <c r="F80" s="190">
        <v>1</v>
      </c>
      <c r="G80" s="191">
        <v>5</v>
      </c>
      <c r="H80" s="166"/>
      <c r="I80" s="180"/>
      <c r="J80" s="174">
        <v>0.52</v>
      </c>
      <c r="K80" s="173">
        <v>3</v>
      </c>
      <c r="L80" s="166"/>
    </row>
    <row r="81" spans="1:12" x14ac:dyDescent="0.2">
      <c r="A81" s="180">
        <v>78</v>
      </c>
      <c r="B81" s="154" t="s">
        <v>265</v>
      </c>
      <c r="C81" s="136" t="s">
        <v>216</v>
      </c>
      <c r="D81" s="227" t="s">
        <v>124</v>
      </c>
      <c r="E81" s="180"/>
      <c r="F81" s="190">
        <v>2</v>
      </c>
      <c r="G81" s="191">
        <v>5</v>
      </c>
      <c r="H81" s="182">
        <v>0.6</v>
      </c>
      <c r="I81" s="180"/>
      <c r="J81" s="174">
        <v>1</v>
      </c>
      <c r="K81" s="173">
        <v>3</v>
      </c>
      <c r="L81" s="182">
        <v>0.32</v>
      </c>
    </row>
    <row r="82" spans="1:12" x14ac:dyDescent="0.2">
      <c r="A82" s="180">
        <v>79</v>
      </c>
      <c r="B82" s="154" t="s">
        <v>266</v>
      </c>
      <c r="C82" s="136" t="s">
        <v>217</v>
      </c>
      <c r="D82" s="227" t="s">
        <v>124</v>
      </c>
      <c r="E82" s="180"/>
      <c r="F82" s="190">
        <v>5</v>
      </c>
      <c r="G82" s="191">
        <v>10</v>
      </c>
      <c r="H82" s="185">
        <v>1</v>
      </c>
      <c r="I82" s="180"/>
      <c r="J82" s="174">
        <v>3</v>
      </c>
      <c r="K82" s="173">
        <v>5</v>
      </c>
      <c r="L82" s="182">
        <v>0.52</v>
      </c>
    </row>
    <row r="83" spans="1:12" x14ac:dyDescent="0.2">
      <c r="A83" s="180">
        <v>80</v>
      </c>
      <c r="B83" s="154" t="s">
        <v>267</v>
      </c>
      <c r="C83" s="136" t="s">
        <v>218</v>
      </c>
      <c r="D83" s="227" t="s">
        <v>124</v>
      </c>
      <c r="E83" s="180"/>
      <c r="F83" s="190">
        <v>60</v>
      </c>
      <c r="G83" s="191">
        <v>70</v>
      </c>
      <c r="H83" s="185">
        <v>20</v>
      </c>
      <c r="I83" s="180"/>
      <c r="J83" s="174">
        <v>30</v>
      </c>
      <c r="K83" s="173">
        <v>35</v>
      </c>
      <c r="L83" s="182">
        <v>10</v>
      </c>
    </row>
    <row r="84" spans="1:12" x14ac:dyDescent="0.2">
      <c r="A84" s="180">
        <v>81</v>
      </c>
      <c r="B84" s="154" t="s">
        <v>268</v>
      </c>
      <c r="C84" s="136" t="s">
        <v>219</v>
      </c>
      <c r="D84" s="227" t="s">
        <v>124</v>
      </c>
      <c r="E84" s="180"/>
      <c r="F84" s="174">
        <v>0.6</v>
      </c>
      <c r="G84" s="191">
        <v>25</v>
      </c>
      <c r="H84" s="166"/>
      <c r="I84" s="180"/>
      <c r="J84" s="174">
        <v>0.32</v>
      </c>
      <c r="K84" s="173">
        <v>13</v>
      </c>
      <c r="L84" s="166"/>
    </row>
    <row r="85" spans="1:12" x14ac:dyDescent="0.2">
      <c r="A85" s="180">
        <v>82</v>
      </c>
      <c r="B85" s="154" t="s">
        <v>269</v>
      </c>
      <c r="C85" s="136" t="s">
        <v>220</v>
      </c>
      <c r="D85" s="227" t="s">
        <v>124</v>
      </c>
      <c r="E85" s="192">
        <v>5</v>
      </c>
      <c r="F85" s="190">
        <v>90</v>
      </c>
      <c r="H85" s="185">
        <v>5</v>
      </c>
      <c r="I85" s="181">
        <v>3</v>
      </c>
      <c r="J85" s="174">
        <v>45</v>
      </c>
      <c r="L85" s="182">
        <v>3</v>
      </c>
    </row>
    <row r="86" spans="1:12" x14ac:dyDescent="0.2">
      <c r="A86" s="180">
        <v>83</v>
      </c>
      <c r="B86" s="154" t="s">
        <v>270</v>
      </c>
      <c r="C86" s="136" t="s">
        <v>221</v>
      </c>
      <c r="D86" s="227" t="s">
        <v>124</v>
      </c>
      <c r="E86" s="180"/>
      <c r="F86" s="190">
        <v>2</v>
      </c>
      <c r="G86" s="191">
        <v>10</v>
      </c>
      <c r="H86" s="166"/>
      <c r="I86" s="180"/>
      <c r="J86" s="174">
        <v>1</v>
      </c>
      <c r="K86" s="173">
        <v>5</v>
      </c>
      <c r="L86" s="166"/>
    </row>
    <row r="87" spans="1:12" x14ac:dyDescent="0.2">
      <c r="A87" s="180">
        <v>84</v>
      </c>
      <c r="B87" s="154" t="s">
        <v>271</v>
      </c>
      <c r="C87" s="136" t="s">
        <v>222</v>
      </c>
      <c r="D87" s="227" t="s">
        <v>124</v>
      </c>
      <c r="E87" s="180"/>
      <c r="F87" s="190">
        <v>5</v>
      </c>
      <c r="G87" s="191">
        <v>25</v>
      </c>
      <c r="H87" s="166"/>
      <c r="I87" s="180"/>
      <c r="J87" s="174">
        <v>3</v>
      </c>
      <c r="K87" s="173">
        <v>13</v>
      </c>
      <c r="L87" s="166"/>
    </row>
    <row r="88" spans="1:12" x14ac:dyDescent="0.2">
      <c r="A88" s="180">
        <v>85</v>
      </c>
      <c r="B88" s="154" t="s">
        <v>272</v>
      </c>
      <c r="C88" s="136" t="s">
        <v>223</v>
      </c>
      <c r="D88" s="227" t="s">
        <v>124</v>
      </c>
      <c r="E88" s="180"/>
      <c r="F88" s="190">
        <v>15</v>
      </c>
      <c r="G88" s="191">
        <v>85</v>
      </c>
      <c r="H88" s="166"/>
      <c r="I88" s="180"/>
      <c r="J88" s="174">
        <v>8</v>
      </c>
      <c r="K88" s="173">
        <v>43</v>
      </c>
      <c r="L88" s="166"/>
    </row>
    <row r="89" spans="1:12" x14ac:dyDescent="0.2">
      <c r="A89" s="180">
        <v>86</v>
      </c>
      <c r="B89" s="154" t="s">
        <v>273</v>
      </c>
      <c r="C89" s="136" t="s">
        <v>224</v>
      </c>
      <c r="D89" s="227" t="s">
        <v>124</v>
      </c>
      <c r="E89" s="180"/>
      <c r="F89" s="190">
        <v>2</v>
      </c>
      <c r="G89" s="191">
        <v>100</v>
      </c>
      <c r="H89" s="166"/>
      <c r="I89" s="180"/>
      <c r="J89" s="174">
        <v>1</v>
      </c>
      <c r="K89" s="173">
        <v>50</v>
      </c>
      <c r="L89" s="166"/>
    </row>
    <row r="90" spans="1:12" x14ac:dyDescent="0.2">
      <c r="A90" s="180">
        <v>87</v>
      </c>
      <c r="B90" s="154" t="s">
        <v>274</v>
      </c>
      <c r="C90" s="136" t="s">
        <v>225</v>
      </c>
      <c r="D90" s="227" t="s">
        <v>124</v>
      </c>
      <c r="E90" s="180"/>
      <c r="F90" s="190">
        <v>1</v>
      </c>
      <c r="G90" s="191">
        <v>20</v>
      </c>
      <c r="H90" s="185">
        <v>5</v>
      </c>
      <c r="I90" s="180"/>
      <c r="J90" s="174">
        <v>0.52</v>
      </c>
      <c r="K90" s="173">
        <v>10</v>
      </c>
      <c r="L90" s="182">
        <v>3</v>
      </c>
    </row>
    <row r="91" spans="1:12" x14ac:dyDescent="0.2">
      <c r="A91" s="180">
        <v>88</v>
      </c>
      <c r="B91" s="154" t="s">
        <v>275</v>
      </c>
      <c r="C91" s="136" t="s">
        <v>226</v>
      </c>
      <c r="D91" s="227" t="s">
        <v>124</v>
      </c>
      <c r="E91" s="180"/>
      <c r="F91" s="190">
        <v>5</v>
      </c>
      <c r="G91" s="191">
        <v>80</v>
      </c>
      <c r="H91" s="185">
        <v>15</v>
      </c>
      <c r="I91" s="180"/>
      <c r="J91" s="174">
        <v>3</v>
      </c>
      <c r="K91" s="173">
        <v>40</v>
      </c>
      <c r="L91" s="182">
        <v>8</v>
      </c>
    </row>
    <row r="92" spans="1:12" x14ac:dyDescent="0.2">
      <c r="A92" s="180">
        <v>89</v>
      </c>
      <c r="B92" s="154" t="s">
        <v>276</v>
      </c>
      <c r="C92" s="136" t="s">
        <v>227</v>
      </c>
      <c r="D92" s="227" t="s">
        <v>124</v>
      </c>
      <c r="E92" s="192">
        <v>15</v>
      </c>
      <c r="F92" s="190">
        <v>10</v>
      </c>
      <c r="G92" s="191">
        <v>100</v>
      </c>
      <c r="H92" s="166"/>
      <c r="I92" s="181">
        <v>8</v>
      </c>
      <c r="J92" s="174">
        <v>5</v>
      </c>
      <c r="K92" s="173">
        <v>50</v>
      </c>
      <c r="L92" s="166"/>
    </row>
    <row r="93" spans="1:12" ht="13.5" thickBot="1" x14ac:dyDescent="0.25">
      <c r="A93" s="183">
        <v>90</v>
      </c>
      <c r="B93" s="281" t="s">
        <v>277</v>
      </c>
      <c r="C93" s="148" t="s">
        <v>228</v>
      </c>
      <c r="D93" s="228" t="s">
        <v>124</v>
      </c>
      <c r="E93" s="207">
        <v>10</v>
      </c>
      <c r="F93" s="193">
        <v>5</v>
      </c>
      <c r="G93" s="209">
        <v>85</v>
      </c>
      <c r="H93" s="167"/>
      <c r="I93" s="218">
        <v>5</v>
      </c>
      <c r="J93" s="195">
        <v>3</v>
      </c>
      <c r="K93" s="219">
        <v>43</v>
      </c>
      <c r="L93" s="167"/>
    </row>
    <row r="94" spans="1:12" x14ac:dyDescent="0.2">
      <c r="A94" s="178">
        <v>91</v>
      </c>
      <c r="B94" s="280" t="s">
        <v>278</v>
      </c>
      <c r="C94" s="125" t="s">
        <v>229</v>
      </c>
      <c r="D94" s="230" t="s">
        <v>122</v>
      </c>
      <c r="E94" s="178"/>
      <c r="F94" s="233">
        <v>90</v>
      </c>
      <c r="G94" s="202">
        <v>40</v>
      </c>
      <c r="H94" s="234">
        <v>20</v>
      </c>
      <c r="I94" s="178"/>
      <c r="J94" s="229">
        <v>45</v>
      </c>
      <c r="K94" s="216">
        <v>20</v>
      </c>
      <c r="L94" s="179">
        <v>10</v>
      </c>
    </row>
    <row r="95" spans="1:12" x14ac:dyDescent="0.2">
      <c r="A95" s="180">
        <v>92</v>
      </c>
      <c r="B95" s="154" t="s">
        <v>279</v>
      </c>
      <c r="C95" s="136" t="s">
        <v>230</v>
      </c>
      <c r="D95" s="231" t="s">
        <v>122</v>
      </c>
      <c r="E95" s="180"/>
      <c r="F95" s="174">
        <v>0.6</v>
      </c>
      <c r="H95" s="182">
        <v>0.4</v>
      </c>
      <c r="I95" s="180"/>
      <c r="J95" s="174">
        <v>0.32</v>
      </c>
      <c r="L95" s="182">
        <v>0.2</v>
      </c>
    </row>
    <row r="96" spans="1:12" x14ac:dyDescent="0.2">
      <c r="A96" s="180">
        <v>93</v>
      </c>
      <c r="B96" s="154" t="s">
        <v>280</v>
      </c>
      <c r="C96" s="136" t="s">
        <v>231</v>
      </c>
      <c r="D96" s="231" t="s">
        <v>122</v>
      </c>
      <c r="E96" s="180"/>
      <c r="F96" s="174">
        <v>0.2</v>
      </c>
      <c r="H96" s="166"/>
      <c r="I96" s="180"/>
      <c r="J96" s="174">
        <v>0.12</v>
      </c>
      <c r="L96" s="166"/>
    </row>
    <row r="97" spans="1:12" x14ac:dyDescent="0.2">
      <c r="A97" s="180">
        <v>94</v>
      </c>
      <c r="B97" s="154" t="s">
        <v>281</v>
      </c>
      <c r="C97" s="136" t="s">
        <v>232</v>
      </c>
      <c r="D97" s="231" t="s">
        <v>122</v>
      </c>
      <c r="E97" s="180"/>
      <c r="F97" s="190">
        <v>1</v>
      </c>
      <c r="H97" s="166"/>
      <c r="I97" s="180"/>
      <c r="J97" s="174">
        <v>0.52</v>
      </c>
      <c r="L97" s="166"/>
    </row>
    <row r="98" spans="1:12" x14ac:dyDescent="0.2">
      <c r="A98" s="180">
        <v>95</v>
      </c>
      <c r="B98" s="154" t="s">
        <v>282</v>
      </c>
      <c r="C98" s="136" t="s">
        <v>233</v>
      </c>
      <c r="D98" s="231" t="s">
        <v>122</v>
      </c>
      <c r="E98" s="180"/>
      <c r="F98" s="190">
        <v>2</v>
      </c>
      <c r="H98" s="185">
        <v>1</v>
      </c>
      <c r="I98" s="180"/>
      <c r="J98" s="174">
        <v>1</v>
      </c>
      <c r="L98" s="182">
        <v>0.52</v>
      </c>
    </row>
    <row r="99" spans="1:12" x14ac:dyDescent="0.2">
      <c r="A99" s="180">
        <v>96</v>
      </c>
      <c r="B99" s="154" t="s">
        <v>283</v>
      </c>
      <c r="C99" s="136" t="s">
        <v>234</v>
      </c>
      <c r="D99" s="231" t="s">
        <v>122</v>
      </c>
      <c r="E99" s="180"/>
      <c r="F99" s="190">
        <v>30</v>
      </c>
      <c r="G99" s="191">
        <v>10</v>
      </c>
      <c r="H99" s="185">
        <v>10</v>
      </c>
      <c r="I99" s="180"/>
      <c r="J99" s="174">
        <v>15</v>
      </c>
      <c r="K99" s="173">
        <v>5</v>
      </c>
      <c r="L99" s="182">
        <v>5</v>
      </c>
    </row>
    <row r="100" spans="1:12" x14ac:dyDescent="0.2">
      <c r="A100" s="180">
        <v>97</v>
      </c>
      <c r="B100" s="154" t="s">
        <v>284</v>
      </c>
      <c r="C100" s="136" t="s">
        <v>235</v>
      </c>
      <c r="D100" s="231" t="s">
        <v>122</v>
      </c>
      <c r="E100" s="181">
        <v>0.6</v>
      </c>
      <c r="F100" s="190">
        <v>2</v>
      </c>
      <c r="H100" s="182">
        <v>0.4</v>
      </c>
      <c r="I100" s="181">
        <v>0.32</v>
      </c>
      <c r="J100" s="174">
        <v>1</v>
      </c>
      <c r="L100" s="182">
        <v>0.2</v>
      </c>
    </row>
    <row r="101" spans="1:12" x14ac:dyDescent="0.2">
      <c r="A101" s="180">
        <v>98</v>
      </c>
      <c r="B101" s="154" t="s">
        <v>285</v>
      </c>
      <c r="C101" s="136" t="s">
        <v>236</v>
      </c>
      <c r="D101" s="231" t="s">
        <v>122</v>
      </c>
      <c r="E101" s="180"/>
      <c r="F101" s="174">
        <v>0.8</v>
      </c>
      <c r="H101" s="166"/>
      <c r="I101" s="180"/>
      <c r="J101" s="174">
        <v>0.4</v>
      </c>
      <c r="L101" s="166"/>
    </row>
    <row r="102" spans="1:12" x14ac:dyDescent="0.2">
      <c r="A102" s="180">
        <v>99</v>
      </c>
      <c r="B102" s="154" t="s">
        <v>286</v>
      </c>
      <c r="C102" s="136" t="s">
        <v>237</v>
      </c>
      <c r="D102" s="231" t="s">
        <v>122</v>
      </c>
      <c r="E102" s="180"/>
      <c r="F102" s="190">
        <v>2</v>
      </c>
      <c r="G102" s="173">
        <v>0.6</v>
      </c>
      <c r="H102" s="182">
        <v>0.6</v>
      </c>
      <c r="I102" s="180"/>
      <c r="J102" s="174">
        <v>1</v>
      </c>
      <c r="K102" s="173">
        <v>0.32</v>
      </c>
      <c r="L102" s="182">
        <v>0.32</v>
      </c>
    </row>
    <row r="103" spans="1:12" x14ac:dyDescent="0.2">
      <c r="A103" s="180">
        <v>100</v>
      </c>
      <c r="B103" s="154" t="s">
        <v>287</v>
      </c>
      <c r="C103" s="136" t="s">
        <v>238</v>
      </c>
      <c r="D103" s="231" t="s">
        <v>122</v>
      </c>
      <c r="E103" s="192">
        <v>1</v>
      </c>
      <c r="F103" s="190">
        <v>5</v>
      </c>
      <c r="H103" s="182">
        <v>0.6</v>
      </c>
      <c r="I103" s="181">
        <v>0.52</v>
      </c>
      <c r="J103" s="174">
        <v>3</v>
      </c>
      <c r="L103" s="182">
        <v>0.32</v>
      </c>
    </row>
    <row r="104" spans="1:12" x14ac:dyDescent="0.2">
      <c r="A104" s="180">
        <v>101</v>
      </c>
      <c r="B104" s="154" t="s">
        <v>288</v>
      </c>
      <c r="C104" s="136" t="s">
        <v>239</v>
      </c>
      <c r="D104" s="231" t="s">
        <v>122</v>
      </c>
      <c r="E104" s="180"/>
      <c r="F104" s="190">
        <v>10</v>
      </c>
      <c r="G104" s="191">
        <v>2</v>
      </c>
      <c r="H104" s="185">
        <v>2</v>
      </c>
      <c r="I104" s="180"/>
      <c r="J104" s="174">
        <v>5</v>
      </c>
      <c r="K104" s="173">
        <v>1</v>
      </c>
      <c r="L104" s="182">
        <v>1</v>
      </c>
    </row>
    <row r="105" spans="1:12" x14ac:dyDescent="0.2">
      <c r="A105" s="180">
        <v>102</v>
      </c>
      <c r="B105" s="154" t="s">
        <v>289</v>
      </c>
      <c r="C105" s="136" t="s">
        <v>240</v>
      </c>
      <c r="D105" s="231" t="s">
        <v>122</v>
      </c>
      <c r="E105" s="180"/>
      <c r="F105" s="190">
        <v>5</v>
      </c>
      <c r="H105" s="185">
        <v>2</v>
      </c>
      <c r="I105" s="180"/>
      <c r="J105" s="174">
        <v>3</v>
      </c>
      <c r="L105" s="182">
        <v>1</v>
      </c>
    </row>
    <row r="106" spans="1:12" x14ac:dyDescent="0.2">
      <c r="A106" s="180">
        <v>103</v>
      </c>
      <c r="B106" s="154" t="s">
        <v>290</v>
      </c>
      <c r="C106" s="136" t="s">
        <v>241</v>
      </c>
      <c r="D106" s="231" t="s">
        <v>122</v>
      </c>
      <c r="E106" s="180"/>
      <c r="F106" s="190">
        <v>2</v>
      </c>
      <c r="H106" s="166"/>
      <c r="I106" s="180"/>
      <c r="J106" s="174">
        <v>1</v>
      </c>
      <c r="L106" s="166"/>
    </row>
    <row r="107" spans="1:12" x14ac:dyDescent="0.2">
      <c r="A107" s="180">
        <v>104</v>
      </c>
      <c r="B107" s="154" t="s">
        <v>291</v>
      </c>
      <c r="C107" s="136" t="s">
        <v>242</v>
      </c>
      <c r="D107" s="231" t="s">
        <v>122</v>
      </c>
      <c r="E107" s="180"/>
      <c r="F107" s="190">
        <v>5</v>
      </c>
      <c r="H107" s="166"/>
      <c r="I107" s="180"/>
      <c r="J107" s="174">
        <v>3</v>
      </c>
      <c r="L107" s="166"/>
    </row>
    <row r="108" spans="1:12" x14ac:dyDescent="0.2">
      <c r="A108" s="180">
        <v>105</v>
      </c>
      <c r="B108" s="154" t="s">
        <v>292</v>
      </c>
      <c r="C108" s="136" t="s">
        <v>243</v>
      </c>
      <c r="D108" s="231" t="s">
        <v>122</v>
      </c>
      <c r="E108" s="192">
        <v>2</v>
      </c>
      <c r="F108" s="190">
        <v>10</v>
      </c>
      <c r="H108" s="185">
        <v>1</v>
      </c>
      <c r="I108" s="181">
        <v>1</v>
      </c>
      <c r="J108" s="174">
        <v>5</v>
      </c>
      <c r="L108" s="182">
        <v>0.52</v>
      </c>
    </row>
    <row r="109" spans="1:12" x14ac:dyDescent="0.2">
      <c r="A109" s="180">
        <v>106</v>
      </c>
      <c r="B109" s="154" t="s">
        <v>293</v>
      </c>
      <c r="C109" s="136" t="s">
        <v>244</v>
      </c>
      <c r="D109" s="231" t="s">
        <v>122</v>
      </c>
      <c r="E109" s="180"/>
      <c r="F109" s="190">
        <v>20</v>
      </c>
      <c r="H109" s="166"/>
      <c r="I109" s="180"/>
      <c r="J109" s="174">
        <v>10</v>
      </c>
      <c r="L109" s="166"/>
    </row>
    <row r="110" spans="1:12" x14ac:dyDescent="0.2">
      <c r="A110" s="180">
        <v>107</v>
      </c>
      <c r="B110" s="154" t="s">
        <v>294</v>
      </c>
      <c r="C110" s="136" t="s">
        <v>245</v>
      </c>
      <c r="D110" s="231" t="s">
        <v>122</v>
      </c>
      <c r="E110" s="180"/>
      <c r="F110" s="190">
        <v>10</v>
      </c>
      <c r="H110" s="166"/>
      <c r="I110" s="180"/>
      <c r="J110" s="174">
        <v>5</v>
      </c>
      <c r="L110" s="166"/>
    </row>
    <row r="111" spans="1:12" x14ac:dyDescent="0.2">
      <c r="A111" s="180">
        <v>108</v>
      </c>
      <c r="B111" s="154" t="s">
        <v>295</v>
      </c>
      <c r="C111" s="136" t="s">
        <v>246</v>
      </c>
      <c r="D111" s="231" t="s">
        <v>122</v>
      </c>
      <c r="E111" s="180"/>
      <c r="F111" s="190">
        <v>5</v>
      </c>
      <c r="G111" s="191">
        <v>1</v>
      </c>
      <c r="H111" s="185">
        <v>1</v>
      </c>
      <c r="I111" s="180"/>
      <c r="J111" s="174">
        <v>3</v>
      </c>
      <c r="K111" s="173">
        <v>0.52</v>
      </c>
      <c r="L111" s="182">
        <v>0.52</v>
      </c>
    </row>
    <row r="112" spans="1:12" x14ac:dyDescent="0.2">
      <c r="A112" s="180">
        <v>109</v>
      </c>
      <c r="B112" s="154" t="s">
        <v>296</v>
      </c>
      <c r="C112" s="136" t="s">
        <v>247</v>
      </c>
      <c r="D112" s="231" t="s">
        <v>122</v>
      </c>
      <c r="E112" s="192">
        <v>5</v>
      </c>
      <c r="F112" s="190">
        <v>20</v>
      </c>
      <c r="H112" s="185">
        <v>2</v>
      </c>
      <c r="I112" s="181">
        <v>3</v>
      </c>
      <c r="J112" s="174">
        <v>10</v>
      </c>
      <c r="L112" s="182">
        <v>1</v>
      </c>
    </row>
    <row r="113" spans="1:12" x14ac:dyDescent="0.2">
      <c r="A113" s="180">
        <v>110</v>
      </c>
      <c r="B113" s="154" t="s">
        <v>297</v>
      </c>
      <c r="C113" s="136" t="s">
        <v>248</v>
      </c>
      <c r="D113" s="231" t="s">
        <v>122</v>
      </c>
      <c r="E113" s="192">
        <v>20</v>
      </c>
      <c r="F113" s="190">
        <v>70</v>
      </c>
      <c r="H113" s="185">
        <v>10</v>
      </c>
      <c r="I113" s="181">
        <v>10</v>
      </c>
      <c r="J113" s="174">
        <v>35</v>
      </c>
      <c r="L113" s="182">
        <v>5</v>
      </c>
    </row>
    <row r="114" spans="1:12" x14ac:dyDescent="0.2">
      <c r="A114" s="180">
        <v>111</v>
      </c>
      <c r="B114" s="154" t="s">
        <v>298</v>
      </c>
      <c r="C114" s="136" t="s">
        <v>249</v>
      </c>
      <c r="D114" s="231" t="s">
        <v>122</v>
      </c>
      <c r="E114" s="180"/>
      <c r="F114" s="190">
        <v>150</v>
      </c>
      <c r="H114" s="166"/>
      <c r="I114" s="180"/>
      <c r="J114" s="174">
        <v>75</v>
      </c>
      <c r="L114" s="166"/>
    </row>
    <row r="115" spans="1:12" x14ac:dyDescent="0.2">
      <c r="A115" s="180">
        <v>112</v>
      </c>
      <c r="B115" s="154" t="s">
        <v>299</v>
      </c>
      <c r="C115" s="136" t="s">
        <v>250</v>
      </c>
      <c r="D115" s="231" t="s">
        <v>122</v>
      </c>
      <c r="E115" s="180"/>
      <c r="F115" s="190">
        <v>50</v>
      </c>
      <c r="H115" s="185">
        <v>2</v>
      </c>
      <c r="I115" s="180"/>
      <c r="J115" s="174">
        <v>25</v>
      </c>
      <c r="L115" s="182">
        <v>1</v>
      </c>
    </row>
    <row r="116" spans="1:12" x14ac:dyDescent="0.2">
      <c r="A116" s="180">
        <v>113</v>
      </c>
      <c r="B116" s="154" t="s">
        <v>300</v>
      </c>
      <c r="C116" s="136" t="s">
        <v>251</v>
      </c>
      <c r="D116" s="231" t="s">
        <v>122</v>
      </c>
      <c r="E116" s="180"/>
      <c r="F116" s="190">
        <v>10</v>
      </c>
      <c r="H116" s="185">
        <v>5</v>
      </c>
      <c r="I116" s="180"/>
      <c r="J116" s="174">
        <v>5</v>
      </c>
      <c r="L116" s="182">
        <v>3</v>
      </c>
    </row>
    <row r="117" spans="1:12" x14ac:dyDescent="0.2">
      <c r="A117" s="180">
        <v>114</v>
      </c>
      <c r="B117" s="154" t="s">
        <v>301</v>
      </c>
      <c r="C117" s="136" t="s">
        <v>252</v>
      </c>
      <c r="D117" s="231" t="s">
        <v>122</v>
      </c>
      <c r="E117" s="180"/>
      <c r="F117" s="190">
        <v>30</v>
      </c>
      <c r="H117" s="185">
        <v>20</v>
      </c>
      <c r="I117" s="180"/>
      <c r="J117" s="174">
        <v>15</v>
      </c>
      <c r="L117" s="182">
        <v>10</v>
      </c>
    </row>
    <row r="118" spans="1:12" ht="13.5" thickBot="1" x14ac:dyDescent="0.25">
      <c r="A118" s="183">
        <v>115</v>
      </c>
      <c r="B118" s="281" t="s">
        <v>302</v>
      </c>
      <c r="C118" s="148" t="s">
        <v>253</v>
      </c>
      <c r="D118" s="232" t="s">
        <v>122</v>
      </c>
      <c r="E118" s="183"/>
      <c r="F118" s="193">
        <v>60</v>
      </c>
      <c r="G118" s="172"/>
      <c r="H118" s="194">
        <v>40</v>
      </c>
      <c r="I118" s="183"/>
      <c r="J118" s="195">
        <v>30</v>
      </c>
      <c r="K118" s="172"/>
      <c r="L118" s="196">
        <v>20</v>
      </c>
    </row>
    <row r="120" spans="1:12" ht="13.5" thickBot="1" x14ac:dyDescent="0.25"/>
    <row r="121" spans="1:12" x14ac:dyDescent="0.2">
      <c r="E121" s="175">
        <v>18</v>
      </c>
      <c r="F121" s="176"/>
      <c r="G121" s="176"/>
      <c r="H121" s="177">
        <v>2.5</v>
      </c>
      <c r="I121" s="175">
        <v>7</v>
      </c>
      <c r="J121" s="176"/>
      <c r="K121" s="176"/>
      <c r="L121" s="177">
        <v>1.25</v>
      </c>
    </row>
    <row r="122" spans="1:12" ht="13.5" thickBot="1" x14ac:dyDescent="0.25">
      <c r="E122" s="186"/>
      <c r="F122" s="187"/>
      <c r="G122" s="188"/>
      <c r="H122" s="189"/>
      <c r="I122" s="186"/>
      <c r="J122" s="187"/>
      <c r="K122" s="188"/>
      <c r="L122" s="189"/>
    </row>
    <row r="123" spans="1:12" ht="13.5" thickBot="1" x14ac:dyDescent="0.25">
      <c r="A123" s="178">
        <v>1000</v>
      </c>
      <c r="B123" s="280" t="s">
        <v>304</v>
      </c>
      <c r="C123" s="165" t="s">
        <v>5</v>
      </c>
      <c r="E123" s="197"/>
      <c r="F123" s="198"/>
      <c r="G123" s="198"/>
      <c r="H123" s="199"/>
      <c r="I123" s="197"/>
      <c r="J123" s="198"/>
      <c r="K123" s="198"/>
      <c r="L123" s="199"/>
    </row>
    <row r="124" spans="1:12" x14ac:dyDescent="0.2">
      <c r="A124" s="180">
        <v>1001</v>
      </c>
      <c r="B124" s="154" t="s">
        <v>127</v>
      </c>
      <c r="C124" s="166" t="s">
        <v>6</v>
      </c>
      <c r="E124" s="200">
        <v>5</v>
      </c>
      <c r="F124" s="201"/>
      <c r="G124" s="202">
        <v>95</v>
      </c>
      <c r="H124" s="203"/>
      <c r="I124" s="200">
        <v>3</v>
      </c>
      <c r="J124" s="176"/>
      <c r="K124" s="202">
        <v>48</v>
      </c>
      <c r="L124" s="165"/>
    </row>
    <row r="125" spans="1:12" x14ac:dyDescent="0.2">
      <c r="A125" s="180">
        <v>1002</v>
      </c>
      <c r="B125" s="154" t="s">
        <v>128</v>
      </c>
      <c r="C125" s="166" t="s">
        <v>7</v>
      </c>
      <c r="E125" s="192">
        <v>20</v>
      </c>
      <c r="F125" s="204"/>
      <c r="G125" s="191">
        <v>5</v>
      </c>
      <c r="H125" s="185">
        <v>1</v>
      </c>
      <c r="I125" s="192">
        <v>10</v>
      </c>
      <c r="K125" s="191">
        <v>3</v>
      </c>
      <c r="L125" s="185">
        <v>0.5</v>
      </c>
    </row>
    <row r="126" spans="1:12" x14ac:dyDescent="0.2">
      <c r="A126" s="180">
        <v>1003</v>
      </c>
      <c r="B126" s="154" t="s">
        <v>129</v>
      </c>
      <c r="C126" s="166" t="s">
        <v>8</v>
      </c>
      <c r="E126" s="192">
        <v>25</v>
      </c>
      <c r="F126" s="204"/>
      <c r="G126" s="191">
        <v>100</v>
      </c>
      <c r="H126" s="205"/>
      <c r="I126" s="192">
        <v>13</v>
      </c>
      <c r="K126" s="191">
        <v>50</v>
      </c>
      <c r="L126" s="166"/>
    </row>
    <row r="127" spans="1:12" x14ac:dyDescent="0.2">
      <c r="A127" s="180">
        <v>1004</v>
      </c>
      <c r="B127" s="154" t="s">
        <v>130</v>
      </c>
      <c r="C127" s="166" t="s">
        <v>306</v>
      </c>
      <c r="E127" s="192">
        <v>100</v>
      </c>
      <c r="F127" s="204"/>
      <c r="G127" s="191">
        <v>50</v>
      </c>
      <c r="H127" s="205"/>
      <c r="I127" s="192">
        <v>50</v>
      </c>
      <c r="K127" s="191">
        <v>25</v>
      </c>
      <c r="L127" s="166"/>
    </row>
    <row r="128" spans="1:12" x14ac:dyDescent="0.2">
      <c r="A128" s="180">
        <v>1005</v>
      </c>
      <c r="B128" s="154" t="s">
        <v>131</v>
      </c>
      <c r="C128" s="166" t="s">
        <v>9</v>
      </c>
      <c r="E128" s="206"/>
      <c r="F128" s="190">
        <v>10</v>
      </c>
      <c r="G128" s="191">
        <v>45</v>
      </c>
      <c r="H128" s="205"/>
      <c r="I128" s="180"/>
      <c r="J128" s="190">
        <v>5</v>
      </c>
      <c r="K128" s="191">
        <v>23</v>
      </c>
      <c r="L128" s="166"/>
    </row>
    <row r="129" spans="1:12" x14ac:dyDescent="0.2">
      <c r="A129" s="180">
        <v>1006</v>
      </c>
      <c r="B129" s="154" t="s">
        <v>132</v>
      </c>
      <c r="C129" s="166" t="s">
        <v>10</v>
      </c>
      <c r="E129" s="192">
        <v>15</v>
      </c>
      <c r="F129" s="190">
        <v>10</v>
      </c>
      <c r="G129" s="191">
        <v>100</v>
      </c>
      <c r="H129" s="205"/>
      <c r="I129" s="192">
        <v>8</v>
      </c>
      <c r="J129" s="190">
        <v>5</v>
      </c>
      <c r="K129" s="191">
        <v>50</v>
      </c>
      <c r="L129" s="166"/>
    </row>
    <row r="130" spans="1:12" x14ac:dyDescent="0.2">
      <c r="A130" s="180">
        <v>1007</v>
      </c>
      <c r="B130" s="154" t="s">
        <v>133</v>
      </c>
      <c r="C130" s="166" t="s">
        <v>11</v>
      </c>
      <c r="E130" s="206"/>
      <c r="F130" s="204"/>
      <c r="G130" s="204"/>
      <c r="H130" s="185">
        <v>50</v>
      </c>
      <c r="I130" s="180"/>
      <c r="L130" s="185">
        <v>25</v>
      </c>
    </row>
    <row r="131" spans="1:12" x14ac:dyDescent="0.2">
      <c r="A131" s="180">
        <v>1008</v>
      </c>
      <c r="B131" s="154" t="s">
        <v>134</v>
      </c>
      <c r="C131" s="166" t="s">
        <v>12</v>
      </c>
      <c r="E131" s="192">
        <v>60</v>
      </c>
      <c r="F131" s="204"/>
      <c r="G131" s="191">
        <v>60</v>
      </c>
      <c r="H131" s="185">
        <v>30</v>
      </c>
      <c r="I131" s="192">
        <v>30</v>
      </c>
      <c r="K131" s="191">
        <v>30</v>
      </c>
      <c r="L131" s="185">
        <v>15</v>
      </c>
    </row>
    <row r="132" spans="1:12" x14ac:dyDescent="0.2">
      <c r="A132" s="180">
        <v>1009</v>
      </c>
      <c r="B132" s="154" t="s">
        <v>135</v>
      </c>
      <c r="C132" s="166" t="s">
        <v>13</v>
      </c>
      <c r="E132" s="206"/>
      <c r="F132" s="190">
        <v>90</v>
      </c>
      <c r="G132" s="204"/>
      <c r="H132" s="185">
        <v>60</v>
      </c>
      <c r="I132" s="180"/>
      <c r="J132" s="190">
        <v>45</v>
      </c>
      <c r="L132" s="185">
        <v>30</v>
      </c>
    </row>
    <row r="133" spans="1:12" x14ac:dyDescent="0.2">
      <c r="A133" s="180">
        <v>1010</v>
      </c>
      <c r="B133" s="154" t="s">
        <v>136</v>
      </c>
      <c r="C133" s="166" t="s">
        <v>14</v>
      </c>
      <c r="E133" s="192">
        <v>30</v>
      </c>
      <c r="F133" s="190">
        <v>100</v>
      </c>
      <c r="G133" s="204"/>
      <c r="H133" s="185">
        <v>20</v>
      </c>
      <c r="I133" s="192">
        <v>15</v>
      </c>
      <c r="J133" s="190">
        <v>50</v>
      </c>
      <c r="L133" s="185">
        <v>10</v>
      </c>
    </row>
    <row r="134" spans="1:12" x14ac:dyDescent="0.2">
      <c r="A134" s="180">
        <v>1011</v>
      </c>
      <c r="B134" s="154" t="s">
        <v>137</v>
      </c>
      <c r="C134" s="166" t="s">
        <v>15</v>
      </c>
      <c r="E134" s="206"/>
      <c r="F134" s="190">
        <v>60</v>
      </c>
      <c r="G134" s="191">
        <v>70</v>
      </c>
      <c r="H134" s="185">
        <v>20</v>
      </c>
      <c r="I134" s="180"/>
      <c r="J134" s="190">
        <v>30</v>
      </c>
      <c r="K134" s="191">
        <v>35</v>
      </c>
      <c r="L134" s="185">
        <v>10</v>
      </c>
    </row>
    <row r="135" spans="1:12" ht="13.5" thickBot="1" x14ac:dyDescent="0.25">
      <c r="A135" s="183">
        <v>1012</v>
      </c>
      <c r="B135" s="281" t="s">
        <v>138</v>
      </c>
      <c r="C135" s="296" t="s">
        <v>16</v>
      </c>
      <c r="E135" s="207">
        <v>30</v>
      </c>
      <c r="F135" s="208"/>
      <c r="G135" s="209">
        <v>70</v>
      </c>
      <c r="H135" s="194">
        <v>50</v>
      </c>
      <c r="I135" s="207">
        <v>15</v>
      </c>
      <c r="J135" s="172"/>
      <c r="K135" s="209">
        <v>35</v>
      </c>
      <c r="L135" s="194">
        <v>25</v>
      </c>
    </row>
    <row r="137" spans="1:12" ht="13.5" thickBot="1" x14ac:dyDescent="0.25"/>
    <row r="138" spans="1:12" ht="13.5" thickBot="1" x14ac:dyDescent="0.25">
      <c r="B138" s="283" t="s">
        <v>307</v>
      </c>
      <c r="C138" s="284">
        <v>2.5</v>
      </c>
      <c r="D138" s="284"/>
      <c r="E138" s="284">
        <v>1.25</v>
      </c>
      <c r="F138" s="284"/>
      <c r="G138" s="285">
        <v>0.5</v>
      </c>
    </row>
    <row r="139" spans="1:12" ht="13.5" thickBot="1" x14ac:dyDescent="0.25">
      <c r="B139" s="286"/>
      <c r="C139" s="287">
        <v>16</v>
      </c>
      <c r="D139" s="288"/>
      <c r="E139" s="287">
        <v>8</v>
      </c>
      <c r="F139" s="288"/>
      <c r="G139" s="289">
        <v>4</v>
      </c>
    </row>
    <row r="140" spans="1:12" ht="13.5" thickBot="1" x14ac:dyDescent="0.25">
      <c r="B140" s="286" t="s">
        <v>308</v>
      </c>
      <c r="C140" s="290">
        <v>0.04</v>
      </c>
      <c r="D140" s="291"/>
      <c r="E140" s="290">
        <v>3.85E-2</v>
      </c>
      <c r="F140" s="291"/>
      <c r="G140" s="290">
        <v>0.04</v>
      </c>
    </row>
    <row r="141" spans="1:12" ht="13.5" thickBot="1" x14ac:dyDescent="0.25">
      <c r="B141" s="292" t="s">
        <v>309</v>
      </c>
      <c r="C141" s="293">
        <f>C140/C139</f>
        <v>2.5000000000000001E-3</v>
      </c>
      <c r="D141" s="294"/>
      <c r="E141" s="293">
        <f>E140/E139</f>
        <v>4.8124999999999999E-3</v>
      </c>
      <c r="F141" s="294"/>
      <c r="G141" s="295">
        <f>G140/G139</f>
        <v>0.01</v>
      </c>
    </row>
    <row r="142" spans="1:12" x14ac:dyDescent="0.2">
      <c r="B142" s="282"/>
      <c r="C142" s="282"/>
      <c r="D142" s="282"/>
      <c r="E142" s="282"/>
      <c r="F142" s="282"/>
      <c r="G142" s="282"/>
    </row>
    <row r="143" spans="1:12" ht="13.5" thickBot="1" x14ac:dyDescent="0.25">
      <c r="B143" s="282"/>
      <c r="C143" s="282"/>
      <c r="D143" s="282"/>
      <c r="E143" s="282"/>
      <c r="F143" s="282"/>
      <c r="G143" s="282"/>
    </row>
    <row r="144" spans="1:12" ht="13.5" thickBot="1" x14ac:dyDescent="0.25">
      <c r="B144" s="283" t="s">
        <v>310</v>
      </c>
      <c r="C144" s="284">
        <v>2.5</v>
      </c>
      <c r="D144" s="284"/>
      <c r="E144" s="284">
        <v>1.25</v>
      </c>
      <c r="F144" s="284"/>
      <c r="G144" s="285">
        <v>0.5</v>
      </c>
    </row>
    <row r="145" spans="2:7" ht="13.5" thickBot="1" x14ac:dyDescent="0.25">
      <c r="B145" s="286"/>
      <c r="C145" s="287">
        <v>18</v>
      </c>
      <c r="D145" s="288"/>
      <c r="E145" s="287">
        <v>7</v>
      </c>
      <c r="F145" s="288"/>
      <c r="G145" s="289">
        <v>4</v>
      </c>
    </row>
    <row r="146" spans="2:7" ht="13.5" thickBot="1" x14ac:dyDescent="0.25">
      <c r="B146" s="286" t="s">
        <v>308</v>
      </c>
      <c r="C146" s="290">
        <v>0.04</v>
      </c>
      <c r="D146" s="291"/>
      <c r="E146" s="290">
        <v>3.85E-2</v>
      </c>
      <c r="F146" s="291"/>
      <c r="G146" s="290">
        <v>0.04</v>
      </c>
    </row>
    <row r="147" spans="2:7" ht="13.5" thickBot="1" x14ac:dyDescent="0.25">
      <c r="B147" s="292" t="s">
        <v>309</v>
      </c>
      <c r="C147" s="293">
        <f>C146/C145</f>
        <v>2.2222222222222222E-3</v>
      </c>
      <c r="D147" s="294"/>
      <c r="E147" s="293">
        <f>E146/E145</f>
        <v>5.4999999999999997E-3</v>
      </c>
      <c r="F147" s="294"/>
      <c r="G147" s="295">
        <f>G146/G145</f>
        <v>0.01</v>
      </c>
    </row>
  </sheetData>
  <sheetProtection algorithmName="SHA-512" hashValue="z/jjBFLDaab4hX+mubGXYNRS2oVFUiMBLm0wJjfmsDX9ehIG9/MdemsyDy3Dri75fJ804t1RnjbAWke/Vgc8Fg==" saltValue="pF4pVs0wpU2vops0wzKuB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AB301"/>
  <sheetViews>
    <sheetView zoomScale="85" zoomScaleNormal="85" workbookViewId="0">
      <selection activeCell="B19" sqref="B19:F19"/>
    </sheetView>
  </sheetViews>
  <sheetFormatPr baseColWidth="10" defaultRowHeight="12.75" x14ac:dyDescent="0.2"/>
  <cols>
    <col min="1" max="1" width="21.140625" style="133" customWidth="1"/>
    <col min="2" max="2" width="20.28515625" style="115" customWidth="1"/>
    <col min="3" max="3" width="10.42578125" style="115" bestFit="1" customWidth="1"/>
    <col min="4" max="4" width="5.85546875" style="115" bestFit="1" customWidth="1"/>
    <col min="5" max="5" width="12.5703125" style="115" customWidth="1"/>
    <col min="6" max="6" width="9.42578125" style="116" bestFit="1" customWidth="1"/>
    <col min="7" max="7" width="11.85546875" style="117" bestFit="1" customWidth="1"/>
    <col min="8" max="8" width="10.140625" style="115" bestFit="1" customWidth="1"/>
    <col min="9" max="9" width="3" style="115" bestFit="1" customWidth="1"/>
    <col min="10" max="10" width="4.7109375" style="115" bestFit="1" customWidth="1"/>
    <col min="11" max="11" width="3.140625" style="115" bestFit="1" customWidth="1"/>
    <col min="12" max="12" width="5.28515625" style="115" customWidth="1"/>
    <col min="13" max="13" width="21.28515625" style="115" bestFit="1" customWidth="1"/>
    <col min="14" max="14" width="13.140625" style="115" customWidth="1"/>
    <col min="15" max="15" width="12" style="115" bestFit="1" customWidth="1"/>
    <col min="16" max="16" width="8.28515625" style="115" bestFit="1" customWidth="1"/>
    <col min="17" max="17" width="9.28515625" style="118" customWidth="1"/>
    <col min="18" max="18" width="11.140625" style="115" customWidth="1"/>
    <col min="19" max="19" width="4.5703125" style="115" customWidth="1"/>
    <col min="20" max="20" width="25.5703125" style="278" bestFit="1" customWidth="1"/>
    <col min="21" max="21" width="18.42578125" style="115" bestFit="1" customWidth="1"/>
    <col min="22" max="22" width="21.5703125" style="115" bestFit="1" customWidth="1"/>
    <col min="23" max="23" width="5.140625" style="115" bestFit="1" customWidth="1"/>
    <col min="24" max="24" width="3" style="115" bestFit="1" customWidth="1"/>
    <col min="25" max="25" width="9.5703125" style="115" bestFit="1" customWidth="1"/>
    <col min="26" max="26" width="16.85546875" style="115" bestFit="1" customWidth="1"/>
    <col min="27" max="27" width="4.7109375" style="115" customWidth="1"/>
    <col min="28" max="28" width="12.28515625" style="115" bestFit="1" customWidth="1"/>
    <col min="29" max="16384" width="11.42578125" style="115"/>
  </cols>
  <sheetData>
    <row r="1" spans="1:28" ht="24" thickBot="1" x14ac:dyDescent="0.25">
      <c r="A1" s="114">
        <v>2019</v>
      </c>
      <c r="B1" s="417" t="s">
        <v>113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9"/>
      <c r="S1" s="383"/>
      <c r="T1" s="259">
        <f>A1</f>
        <v>2019</v>
      </c>
      <c r="U1" s="417" t="s">
        <v>114</v>
      </c>
      <c r="V1" s="418"/>
      <c r="W1" s="418"/>
      <c r="X1" s="418"/>
      <c r="Y1" s="418"/>
      <c r="Z1" s="418"/>
      <c r="AA1" s="418"/>
      <c r="AB1" s="419"/>
    </row>
    <row r="2" spans="1:28" ht="13.5" thickTop="1" x14ac:dyDescent="0.2">
      <c r="S2" s="120"/>
      <c r="T2" s="260" t="s">
        <v>115</v>
      </c>
      <c r="U2" s="119" t="s">
        <v>0</v>
      </c>
      <c r="V2" s="119"/>
      <c r="W2" s="119">
        <v>5</v>
      </c>
      <c r="X2" s="119" t="s">
        <v>1</v>
      </c>
      <c r="Y2" s="262">
        <v>132</v>
      </c>
    </row>
    <row r="3" spans="1:28" x14ac:dyDescent="0.2">
      <c r="S3" s="120"/>
      <c r="T3" s="261" t="s">
        <v>116</v>
      </c>
      <c r="U3" s="119" t="s">
        <v>0</v>
      </c>
      <c r="V3" s="119"/>
      <c r="W3" s="119">
        <v>0.75</v>
      </c>
      <c r="X3" s="119" t="s">
        <v>1</v>
      </c>
      <c r="Y3" s="262">
        <v>34</v>
      </c>
    </row>
    <row r="4" spans="1:28" x14ac:dyDescent="0.2">
      <c r="S4" s="120"/>
      <c r="T4" s="263" t="s">
        <v>117</v>
      </c>
      <c r="U4" s="120" t="s">
        <v>87</v>
      </c>
      <c r="V4" s="120"/>
      <c r="W4" s="120">
        <v>15</v>
      </c>
      <c r="X4" s="120" t="s">
        <v>1</v>
      </c>
      <c r="Y4" s="264">
        <v>350</v>
      </c>
    </row>
    <row r="5" spans="1:28" x14ac:dyDescent="0.2">
      <c r="S5" s="120"/>
      <c r="T5" s="261" t="s">
        <v>118</v>
      </c>
      <c r="U5" s="119" t="s">
        <v>87</v>
      </c>
      <c r="V5" s="119"/>
      <c r="W5" s="121">
        <v>5</v>
      </c>
      <c r="X5" s="119" t="s">
        <v>1</v>
      </c>
      <c r="Y5" s="265">
        <v>122</v>
      </c>
    </row>
    <row r="6" spans="1:28" x14ac:dyDescent="0.2">
      <c r="S6" s="120"/>
      <c r="T6" s="261" t="s">
        <v>119</v>
      </c>
      <c r="U6" s="119" t="s">
        <v>87</v>
      </c>
      <c r="V6" s="119"/>
      <c r="W6" s="119">
        <v>2.5</v>
      </c>
      <c r="X6" s="119" t="s">
        <v>1</v>
      </c>
      <c r="Y6" s="265">
        <v>86</v>
      </c>
    </row>
    <row r="7" spans="1:28" x14ac:dyDescent="0.2">
      <c r="S7" s="120"/>
      <c r="T7" s="261" t="s">
        <v>120</v>
      </c>
      <c r="U7" s="119" t="s">
        <v>87</v>
      </c>
      <c r="V7" s="119"/>
      <c r="W7" s="119">
        <v>1.25</v>
      </c>
      <c r="X7" s="119" t="s">
        <v>1</v>
      </c>
      <c r="Y7" s="265">
        <v>54</v>
      </c>
    </row>
    <row r="8" spans="1:28" x14ac:dyDescent="0.2">
      <c r="S8" s="120"/>
      <c r="T8" s="261" t="s">
        <v>316</v>
      </c>
      <c r="U8" s="119" t="s">
        <v>320</v>
      </c>
      <c r="V8" s="119"/>
      <c r="W8" s="119">
        <v>75</v>
      </c>
      <c r="X8" s="119" t="s">
        <v>2</v>
      </c>
      <c r="Y8" s="265">
        <v>29.17</v>
      </c>
    </row>
    <row r="9" spans="1:28" x14ac:dyDescent="0.2">
      <c r="S9" s="120"/>
      <c r="T9" s="261" t="s">
        <v>317</v>
      </c>
      <c r="U9" s="119" t="s">
        <v>321</v>
      </c>
      <c r="V9" s="119"/>
      <c r="W9" s="119">
        <v>75</v>
      </c>
      <c r="X9" s="119" t="s">
        <v>2</v>
      </c>
      <c r="Y9" s="265">
        <v>29.17</v>
      </c>
    </row>
    <row r="10" spans="1:28" x14ac:dyDescent="0.2">
      <c r="S10" s="120"/>
      <c r="T10" s="261" t="s">
        <v>318</v>
      </c>
      <c r="U10" s="119" t="s">
        <v>322</v>
      </c>
      <c r="V10" s="119"/>
      <c r="W10" s="119">
        <v>75</v>
      </c>
      <c r="X10" s="119" t="s">
        <v>2</v>
      </c>
      <c r="Y10" s="265">
        <v>29.17</v>
      </c>
    </row>
    <row r="11" spans="1:28" ht="13.5" thickBot="1" x14ac:dyDescent="0.25">
      <c r="S11" s="120"/>
      <c r="T11" s="266" t="s">
        <v>319</v>
      </c>
      <c r="U11" s="267" t="s">
        <v>323</v>
      </c>
      <c r="V11" s="267"/>
      <c r="W11" s="267">
        <v>75</v>
      </c>
      <c r="X11" s="267" t="s">
        <v>2</v>
      </c>
      <c r="Y11" s="268">
        <v>29.17</v>
      </c>
    </row>
    <row r="12" spans="1:28" ht="13.5" thickTop="1" x14ac:dyDescent="0.2">
      <c r="S12" s="120"/>
      <c r="T12" s="115"/>
    </row>
    <row r="13" spans="1:28" ht="13.5" thickBot="1" x14ac:dyDescent="0.25">
      <c r="S13" s="120"/>
      <c r="T13" s="115"/>
    </row>
    <row r="14" spans="1:28" ht="24" thickBot="1" x14ac:dyDescent="0.25">
      <c r="A14" s="114">
        <f>A1</f>
        <v>2019</v>
      </c>
      <c r="B14" s="417" t="s">
        <v>326</v>
      </c>
      <c r="C14" s="418"/>
      <c r="D14" s="418"/>
      <c r="E14" s="418"/>
      <c r="F14" s="418"/>
      <c r="G14" s="418"/>
      <c r="H14" s="418"/>
      <c r="I14" s="418"/>
      <c r="J14" s="418"/>
      <c r="K14" s="418"/>
      <c r="L14" s="418"/>
      <c r="M14" s="418"/>
      <c r="N14" s="418"/>
      <c r="O14" s="418"/>
      <c r="P14" s="418"/>
      <c r="Q14" s="418"/>
      <c r="R14" s="419"/>
      <c r="S14" s="383"/>
      <c r="T14" s="114">
        <f>A1</f>
        <v>2019</v>
      </c>
      <c r="U14" s="417" t="s">
        <v>327</v>
      </c>
      <c r="V14" s="418"/>
      <c r="W14" s="418"/>
      <c r="X14" s="418"/>
      <c r="Y14" s="418"/>
      <c r="Z14" s="418"/>
      <c r="AA14" s="418"/>
      <c r="AB14" s="419"/>
    </row>
    <row r="15" spans="1:28" s="278" customFormat="1" ht="24" thickBot="1" x14ac:dyDescent="0.25">
      <c r="A15" s="122"/>
      <c r="B15" s="384"/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429" t="s">
        <v>504</v>
      </c>
      <c r="N15" s="430"/>
      <c r="O15" s="430"/>
      <c r="P15" s="430"/>
      <c r="Q15" s="430"/>
      <c r="R15" s="431"/>
      <c r="S15" s="120"/>
      <c r="Z15" s="384"/>
      <c r="AA15" s="384"/>
      <c r="AB15" s="384"/>
    </row>
    <row r="16" spans="1:28" ht="50.1" customHeight="1" thickTop="1" thickBot="1" x14ac:dyDescent="0.25">
      <c r="A16" s="123" t="s">
        <v>501</v>
      </c>
      <c r="B16" s="124"/>
      <c r="C16" s="125">
        <v>0</v>
      </c>
      <c r="D16" s="126">
        <v>0</v>
      </c>
      <c r="E16" s="125" t="s">
        <v>2</v>
      </c>
      <c r="F16" s="127">
        <v>0</v>
      </c>
      <c r="G16" s="128">
        <v>0</v>
      </c>
      <c r="H16" s="129">
        <v>0</v>
      </c>
      <c r="I16" s="130" t="s">
        <v>2</v>
      </c>
      <c r="J16" s="131">
        <v>0</v>
      </c>
      <c r="K16" s="125" t="s">
        <v>2</v>
      </c>
      <c r="L16" s="133"/>
      <c r="M16" s="132" t="str">
        <f t="shared" ref="M16" si="0">A16</f>
        <v>Kromya_MY4-Type</v>
      </c>
      <c r="N16" s="337">
        <f t="shared" ref="N16" si="1">C16</f>
        <v>0</v>
      </c>
      <c r="O16" s="328">
        <f t="shared" ref="O16" si="2">G16</f>
        <v>0</v>
      </c>
      <c r="P16" s="160">
        <f t="shared" ref="P16" si="3">D16</f>
        <v>0</v>
      </c>
      <c r="Q16" s="329" t="s">
        <v>1</v>
      </c>
      <c r="R16" s="334">
        <v>0</v>
      </c>
      <c r="S16" s="338"/>
      <c r="T16" s="137" t="s">
        <v>505</v>
      </c>
      <c r="U16" s="138"/>
      <c r="V16" s="138"/>
      <c r="W16" s="138"/>
      <c r="X16" s="138"/>
      <c r="Y16" s="139"/>
    </row>
    <row r="17" spans="1:26" ht="50.1" customHeight="1" thickTop="1" thickBot="1" x14ac:dyDescent="0.25">
      <c r="A17" s="147" t="s">
        <v>329</v>
      </c>
      <c r="B17" s="376"/>
      <c r="C17" s="148" t="s">
        <v>17</v>
      </c>
      <c r="D17" s="149">
        <v>2.5</v>
      </c>
      <c r="E17" s="150" t="s">
        <v>1</v>
      </c>
      <c r="F17" s="151">
        <v>0</v>
      </c>
      <c r="G17" s="152">
        <v>1</v>
      </c>
      <c r="H17" s="153">
        <v>2500</v>
      </c>
      <c r="I17" s="153" t="s">
        <v>2</v>
      </c>
      <c r="J17" s="153">
        <v>1</v>
      </c>
      <c r="K17" s="150" t="s">
        <v>3</v>
      </c>
      <c r="L17" s="133"/>
      <c r="M17" s="327" t="s">
        <v>498</v>
      </c>
      <c r="N17" s="339" t="s">
        <v>502</v>
      </c>
      <c r="O17" s="325">
        <v>1</v>
      </c>
      <c r="P17" s="326">
        <f>D17</f>
        <v>2.5</v>
      </c>
      <c r="Q17" s="330" t="s">
        <v>1</v>
      </c>
      <c r="R17" s="335">
        <v>142</v>
      </c>
      <c r="S17" s="338"/>
      <c r="T17" s="319" t="str">
        <f>M17</f>
        <v>KROMYA MY4 250</v>
      </c>
      <c r="U17" s="320" t="s">
        <v>328</v>
      </c>
      <c r="V17" s="320"/>
      <c r="W17" s="320">
        <v>2.5</v>
      </c>
      <c r="X17" s="320" t="s">
        <v>1</v>
      </c>
      <c r="Y17" s="321">
        <f>R17</f>
        <v>142</v>
      </c>
    </row>
    <row r="18" spans="1:26" ht="50.1" customHeight="1" x14ac:dyDescent="0.2">
      <c r="A18" s="154"/>
      <c r="B18" s="133"/>
      <c r="C18" s="133"/>
      <c r="D18" s="142"/>
      <c r="E18" s="142"/>
      <c r="F18" s="144"/>
      <c r="G18" s="141"/>
      <c r="H18" s="142"/>
      <c r="I18" s="142"/>
      <c r="J18" s="142"/>
      <c r="K18" s="142"/>
      <c r="L18" s="133"/>
      <c r="M18" s="143" t="s">
        <v>499</v>
      </c>
      <c r="N18" s="340" t="s">
        <v>455</v>
      </c>
      <c r="O18" s="134">
        <f>G17</f>
        <v>1</v>
      </c>
      <c r="P18" s="135">
        <v>1.25</v>
      </c>
      <c r="Q18" s="331" t="s">
        <v>1</v>
      </c>
      <c r="R18" s="335">
        <v>93</v>
      </c>
      <c r="S18" s="338"/>
      <c r="T18" s="145" t="str">
        <f>M18</f>
        <v>KROMYA MY4 125</v>
      </c>
      <c r="U18" s="133" t="s">
        <v>328</v>
      </c>
      <c r="V18" s="133"/>
      <c r="W18" s="133">
        <v>1.25</v>
      </c>
      <c r="X18" s="133" t="s">
        <v>1</v>
      </c>
      <c r="Y18" s="146">
        <f>R18</f>
        <v>93</v>
      </c>
    </row>
    <row r="19" spans="1:26" ht="50.1" customHeight="1" thickBot="1" x14ac:dyDescent="0.25">
      <c r="A19" s="342" t="s">
        <v>0</v>
      </c>
      <c r="B19" s="426" t="b">
        <v>1</v>
      </c>
      <c r="C19" s="426"/>
      <c r="D19" s="426"/>
      <c r="E19" s="426"/>
      <c r="F19" s="426"/>
      <c r="G19" s="141"/>
      <c r="H19" s="142"/>
      <c r="I19" s="142"/>
      <c r="J19" s="142"/>
      <c r="K19" s="142"/>
      <c r="L19" s="133"/>
      <c r="M19" s="155" t="s">
        <v>500</v>
      </c>
      <c r="N19" s="341" t="s">
        <v>503</v>
      </c>
      <c r="O19" s="158">
        <v>1</v>
      </c>
      <c r="P19" s="332">
        <v>0.25</v>
      </c>
      <c r="Q19" s="333" t="s">
        <v>1</v>
      </c>
      <c r="R19" s="336">
        <v>21</v>
      </c>
      <c r="S19" s="338"/>
      <c r="T19" s="322" t="str">
        <f t="shared" ref="T19" si="4">M19</f>
        <v>KROMYA MY4 025</v>
      </c>
      <c r="U19" s="323" t="s">
        <v>328</v>
      </c>
      <c r="V19" s="323"/>
      <c r="W19" s="323">
        <v>0.25</v>
      </c>
      <c r="X19" s="323" t="s">
        <v>1</v>
      </c>
      <c r="Y19" s="324">
        <f>R19</f>
        <v>21</v>
      </c>
    </row>
    <row r="20" spans="1:26" ht="19.5" customHeight="1" thickTop="1" thickBot="1" x14ac:dyDescent="0.25">
      <c r="A20" s="120"/>
      <c r="B20" s="120"/>
      <c r="C20" s="120"/>
      <c r="D20" s="120"/>
      <c r="E20" s="120"/>
      <c r="F20" s="355"/>
      <c r="G20" s="356"/>
      <c r="H20" s="120"/>
      <c r="I20" s="120"/>
      <c r="J20" s="120"/>
      <c r="K20" s="120"/>
      <c r="L20" s="338"/>
      <c r="M20" s="120"/>
      <c r="N20" s="120"/>
      <c r="O20" s="357"/>
      <c r="P20" s="120"/>
      <c r="Q20" s="358"/>
      <c r="R20" s="338"/>
      <c r="S20" s="338"/>
      <c r="T20" s="338"/>
      <c r="U20" s="338"/>
      <c r="V20" s="338"/>
      <c r="W20" s="338"/>
      <c r="X20" s="338"/>
      <c r="Y20" s="338"/>
      <c r="Z20" s="338"/>
    </row>
    <row r="21" spans="1:26" ht="50.1" customHeight="1" thickTop="1" thickBot="1" x14ac:dyDescent="0.25">
      <c r="A21" s="427" t="s">
        <v>324</v>
      </c>
      <c r="B21" s="428"/>
      <c r="C21" s="159" t="s">
        <v>496</v>
      </c>
      <c r="D21" s="249" t="s">
        <v>91</v>
      </c>
      <c r="E21" s="423" t="s">
        <v>314</v>
      </c>
      <c r="F21" s="424"/>
      <c r="G21" s="424"/>
      <c r="H21" s="425"/>
      <c r="I21" s="343"/>
      <c r="J21" s="343"/>
      <c r="K21" s="343"/>
      <c r="L21" s="343"/>
      <c r="M21" s="420" t="s">
        <v>497</v>
      </c>
      <c r="N21" s="421"/>
      <c r="O21" s="421"/>
      <c r="P21" s="421"/>
      <c r="Q21" s="421"/>
      <c r="R21" s="422"/>
      <c r="S21" s="120"/>
      <c r="T21" s="133"/>
      <c r="U21" s="163"/>
      <c r="X21" s="278"/>
    </row>
    <row r="22" spans="1:26" ht="50.1" customHeight="1" thickTop="1" thickBot="1" x14ac:dyDescent="0.25">
      <c r="A22" s="312"/>
      <c r="B22" s="376"/>
      <c r="C22" s="248"/>
      <c r="D22" s="249"/>
      <c r="E22" s="344"/>
      <c r="F22" s="345"/>
      <c r="G22" s="346"/>
      <c r="H22" s="347"/>
      <c r="I22" s="348"/>
      <c r="J22" s="348"/>
      <c r="K22" s="348"/>
      <c r="L22" s="348"/>
      <c r="M22" s="402" t="s">
        <v>315</v>
      </c>
      <c r="N22" s="364"/>
      <c r="O22" s="363" t="s">
        <v>496</v>
      </c>
      <c r="P22" s="349">
        <v>15</v>
      </c>
      <c r="Q22" s="364"/>
      <c r="R22" s="350"/>
      <c r="S22" s="338"/>
      <c r="T22" s="115"/>
      <c r="U22" s="118"/>
      <c r="X22" s="278"/>
    </row>
    <row r="23" spans="1:26" s="133" customFormat="1" ht="19.5" customHeight="1" thickBot="1" x14ac:dyDescent="0.25">
      <c r="B23" s="311"/>
      <c r="E23" s="156"/>
      <c r="F23" s="156"/>
      <c r="G23" s="156"/>
      <c r="H23" s="156"/>
      <c r="I23" s="144"/>
      <c r="J23" s="144"/>
      <c r="K23" s="144"/>
      <c r="L23" s="144"/>
      <c r="M23" s="156"/>
      <c r="N23" s="156"/>
      <c r="Q23" s="163"/>
      <c r="S23" s="120"/>
      <c r="U23" s="163"/>
      <c r="X23" s="142"/>
    </row>
    <row r="24" spans="1:26" ht="50.1" customHeight="1" thickTop="1" thickBot="1" x14ac:dyDescent="0.4">
      <c r="A24" s="246" t="s">
        <v>330</v>
      </c>
      <c r="B24" s="247"/>
      <c r="C24" s="248" t="str">
        <f>A24</f>
        <v>MY4-00</v>
      </c>
      <c r="D24" s="159"/>
      <c r="E24" s="249"/>
      <c r="F24" s="250"/>
      <c r="G24" s="250"/>
      <c r="H24" s="251"/>
      <c r="I24" s="144"/>
      <c r="J24" s="144"/>
      <c r="K24" s="144"/>
      <c r="L24" s="144"/>
      <c r="M24" s="132" t="str">
        <f t="shared" ref="M24:M55" si="5">A24</f>
        <v>MY4-00</v>
      </c>
      <c r="N24" s="377" t="str">
        <f t="shared" ref="N24:N55" si="6">C24</f>
        <v>MY4-00</v>
      </c>
      <c r="O24" s="378">
        <v>0</v>
      </c>
      <c r="P24" s="378">
        <f>D23</f>
        <v>0</v>
      </c>
      <c r="Q24" s="378">
        <v>0</v>
      </c>
      <c r="R24" s="379">
        <v>0</v>
      </c>
      <c r="S24" s="338"/>
      <c r="T24" s="115"/>
      <c r="U24" s="403"/>
      <c r="X24" s="278"/>
    </row>
    <row r="25" spans="1:26" ht="50.1" customHeight="1" x14ac:dyDescent="0.35">
      <c r="A25" s="236" t="s">
        <v>331</v>
      </c>
      <c r="B25" s="375"/>
      <c r="C25" s="125" t="str">
        <f>A25</f>
        <v>MY4-01</v>
      </c>
      <c r="D25" s="352">
        <v>75</v>
      </c>
      <c r="E25" s="385">
        <v>1</v>
      </c>
      <c r="F25" s="176"/>
      <c r="G25" s="386">
        <v>5</v>
      </c>
      <c r="H25" s="387">
        <v>2</v>
      </c>
      <c r="I25" s="204"/>
      <c r="J25" s="204"/>
      <c r="K25" s="204"/>
      <c r="L25" s="204"/>
      <c r="M25" s="380" t="str">
        <f t="shared" si="5"/>
        <v>MY4-01</v>
      </c>
      <c r="N25" s="375" t="str">
        <f t="shared" si="6"/>
        <v>MY4-01</v>
      </c>
      <c r="O25" s="239">
        <f t="shared" ref="O25:O26" si="7">E25/$P$22</f>
        <v>6.6666666666666666E-2</v>
      </c>
      <c r="P25" s="372">
        <f t="shared" ref="P25:P26" si="8">F25/$P$22</f>
        <v>0</v>
      </c>
      <c r="Q25" s="240">
        <f t="shared" ref="Q25:Q26" si="9">G25/$P$22</f>
        <v>0.33333333333333331</v>
      </c>
      <c r="R25" s="316">
        <f t="shared" ref="R25:R26" si="10">H25/$P$22</f>
        <v>0.13333333333333333</v>
      </c>
      <c r="S25" s="338"/>
      <c r="T25" s="115"/>
      <c r="U25" s="403"/>
      <c r="X25" s="278"/>
    </row>
    <row r="26" spans="1:26" ht="50.1" customHeight="1" x14ac:dyDescent="0.35">
      <c r="A26" s="140" t="s">
        <v>332</v>
      </c>
      <c r="B26" s="133"/>
      <c r="C26" s="136" t="str">
        <f>A26</f>
        <v>MY4-02</v>
      </c>
      <c r="D26" s="353">
        <v>75</v>
      </c>
      <c r="E26" s="181">
        <v>0.4</v>
      </c>
      <c r="F26" s="164"/>
      <c r="G26" s="388">
        <v>1</v>
      </c>
      <c r="H26" s="182">
        <v>0.6</v>
      </c>
      <c r="I26" s="204"/>
      <c r="J26" s="204"/>
      <c r="K26" s="204"/>
      <c r="L26" s="204"/>
      <c r="M26" s="161" t="str">
        <f t="shared" si="5"/>
        <v>MY4-02</v>
      </c>
      <c r="N26" s="133" t="str">
        <f t="shared" si="6"/>
        <v>MY4-02</v>
      </c>
      <c r="O26" s="241">
        <f t="shared" si="7"/>
        <v>2.6666666666666668E-2</v>
      </c>
      <c r="P26" s="367">
        <f t="shared" si="8"/>
        <v>0</v>
      </c>
      <c r="Q26" s="238">
        <f t="shared" si="9"/>
        <v>6.6666666666666666E-2</v>
      </c>
      <c r="R26" s="313">
        <f t="shared" si="10"/>
        <v>0.04</v>
      </c>
      <c r="S26" s="338"/>
      <c r="T26" s="115"/>
      <c r="U26" s="403"/>
      <c r="X26" s="278"/>
    </row>
    <row r="27" spans="1:26" ht="50.1" customHeight="1" x14ac:dyDescent="0.2">
      <c r="A27" s="140" t="s">
        <v>333</v>
      </c>
      <c r="B27" s="133"/>
      <c r="C27" s="136" t="str">
        <f>A27</f>
        <v>MY4-03</v>
      </c>
      <c r="D27" s="353">
        <v>75</v>
      </c>
      <c r="E27" s="181">
        <v>0.2</v>
      </c>
      <c r="F27" s="164"/>
      <c r="G27" s="173">
        <v>0.6</v>
      </c>
      <c r="H27" s="182">
        <v>0.4</v>
      </c>
      <c r="I27" s="204"/>
      <c r="J27" s="204"/>
      <c r="K27" s="204"/>
      <c r="L27" s="204"/>
      <c r="M27" s="161" t="str">
        <f t="shared" si="5"/>
        <v>MY4-03</v>
      </c>
      <c r="N27" s="133" t="str">
        <f t="shared" si="6"/>
        <v>MY4-03</v>
      </c>
      <c r="O27" s="241">
        <f t="shared" ref="O27:O90" si="11">E27/$P$22</f>
        <v>1.3333333333333334E-2</v>
      </c>
      <c r="P27" s="367">
        <f t="shared" ref="P27:P90" si="12">F27/$P$22</f>
        <v>0</v>
      </c>
      <c r="Q27" s="238">
        <f t="shared" ref="Q27:Q90" si="13">G27/$P$22</f>
        <v>0.04</v>
      </c>
      <c r="R27" s="313">
        <f t="shared" ref="R27:R90" si="14">H27/$P$22</f>
        <v>2.6666666666666668E-2</v>
      </c>
      <c r="S27" s="338"/>
      <c r="T27" s="115"/>
      <c r="U27" s="118"/>
      <c r="X27" s="278"/>
    </row>
    <row r="28" spans="1:26" ht="50.1" customHeight="1" x14ac:dyDescent="0.2">
      <c r="A28" s="140" t="s">
        <v>334</v>
      </c>
      <c r="B28" s="133"/>
      <c r="C28" s="136" t="str">
        <f t="shared" ref="C28:C91" si="15">A28</f>
        <v>MY4-04</v>
      </c>
      <c r="D28" s="353">
        <v>75</v>
      </c>
      <c r="E28" s="180"/>
      <c r="F28" s="164"/>
      <c r="G28" s="164"/>
      <c r="H28" s="182">
        <v>0.2</v>
      </c>
      <c r="I28" s="204"/>
      <c r="J28" s="204"/>
      <c r="K28" s="204"/>
      <c r="L28" s="204"/>
      <c r="M28" s="161" t="str">
        <f t="shared" si="5"/>
        <v>MY4-04</v>
      </c>
      <c r="N28" s="133" t="str">
        <f t="shared" si="6"/>
        <v>MY4-04</v>
      </c>
      <c r="O28" s="366">
        <f t="shared" si="11"/>
        <v>0</v>
      </c>
      <c r="P28" s="367">
        <f t="shared" si="12"/>
        <v>0</v>
      </c>
      <c r="Q28" s="367">
        <f t="shared" si="13"/>
        <v>0</v>
      </c>
      <c r="R28" s="313">
        <f t="shared" si="14"/>
        <v>1.3333333333333334E-2</v>
      </c>
      <c r="S28" s="338"/>
      <c r="T28" s="115"/>
      <c r="U28" s="118"/>
      <c r="X28" s="278"/>
    </row>
    <row r="29" spans="1:26" ht="50.1" customHeight="1" x14ac:dyDescent="0.2">
      <c r="A29" s="140" t="s">
        <v>335</v>
      </c>
      <c r="B29" s="133"/>
      <c r="C29" s="136" t="str">
        <f t="shared" si="15"/>
        <v>MY4-05</v>
      </c>
      <c r="D29" s="353">
        <v>75</v>
      </c>
      <c r="E29" s="180"/>
      <c r="F29" s="164"/>
      <c r="G29" s="164"/>
      <c r="H29" s="182">
        <v>0.8</v>
      </c>
      <c r="I29" s="204"/>
      <c r="J29" s="204"/>
      <c r="K29" s="204"/>
      <c r="L29" s="204"/>
      <c r="M29" s="161" t="str">
        <f t="shared" si="5"/>
        <v>MY4-05</v>
      </c>
      <c r="N29" s="133" t="str">
        <f t="shared" si="6"/>
        <v>MY4-05</v>
      </c>
      <c r="O29" s="366">
        <f t="shared" si="11"/>
        <v>0</v>
      </c>
      <c r="P29" s="367">
        <f t="shared" si="12"/>
        <v>0</v>
      </c>
      <c r="Q29" s="367">
        <f t="shared" si="13"/>
        <v>0</v>
      </c>
      <c r="R29" s="313">
        <f t="shared" si="14"/>
        <v>5.3333333333333337E-2</v>
      </c>
      <c r="S29" s="338"/>
      <c r="T29" s="115"/>
      <c r="U29" s="118"/>
      <c r="X29" s="278"/>
    </row>
    <row r="30" spans="1:26" ht="50.1" customHeight="1" x14ac:dyDescent="0.2">
      <c r="A30" s="140" t="s">
        <v>336</v>
      </c>
      <c r="B30" s="133"/>
      <c r="C30" s="136" t="str">
        <f t="shared" si="15"/>
        <v>MY4-06</v>
      </c>
      <c r="D30" s="353">
        <v>75</v>
      </c>
      <c r="E30" s="389">
        <v>2</v>
      </c>
      <c r="F30" s="164"/>
      <c r="G30" s="388">
        <v>10</v>
      </c>
      <c r="H30" s="390">
        <v>5</v>
      </c>
      <c r="I30" s="204"/>
      <c r="J30" s="204"/>
      <c r="K30" s="204"/>
      <c r="L30" s="204"/>
      <c r="M30" s="161" t="str">
        <f t="shared" si="5"/>
        <v>MY4-06</v>
      </c>
      <c r="N30" s="133" t="str">
        <f t="shared" si="6"/>
        <v>MY4-06</v>
      </c>
      <c r="O30" s="241">
        <f t="shared" si="11"/>
        <v>0.13333333333333333</v>
      </c>
      <c r="P30" s="367">
        <f t="shared" si="12"/>
        <v>0</v>
      </c>
      <c r="Q30" s="238">
        <f t="shared" si="13"/>
        <v>0.66666666666666663</v>
      </c>
      <c r="R30" s="313">
        <f t="shared" si="14"/>
        <v>0.33333333333333331</v>
      </c>
      <c r="S30" s="338"/>
      <c r="T30" s="115"/>
      <c r="U30" s="118"/>
      <c r="X30" s="278"/>
    </row>
    <row r="31" spans="1:26" ht="50.1" customHeight="1" x14ac:dyDescent="0.2">
      <c r="A31" s="140" t="s">
        <v>337</v>
      </c>
      <c r="B31" s="133"/>
      <c r="C31" s="136" t="str">
        <f t="shared" si="15"/>
        <v>MY4-07</v>
      </c>
      <c r="D31" s="353">
        <v>75</v>
      </c>
      <c r="E31" s="389">
        <v>5</v>
      </c>
      <c r="F31" s="164"/>
      <c r="G31" s="388">
        <v>15</v>
      </c>
      <c r="H31" s="390">
        <v>10</v>
      </c>
      <c r="I31" s="204"/>
      <c r="J31" s="204"/>
      <c r="K31" s="204"/>
      <c r="L31" s="204"/>
      <c r="M31" s="161" t="str">
        <f t="shared" si="5"/>
        <v>MY4-07</v>
      </c>
      <c r="N31" s="133" t="str">
        <f t="shared" si="6"/>
        <v>MY4-07</v>
      </c>
      <c r="O31" s="241">
        <f t="shared" si="11"/>
        <v>0.33333333333333331</v>
      </c>
      <c r="P31" s="367">
        <f t="shared" si="12"/>
        <v>0</v>
      </c>
      <c r="Q31" s="238">
        <f t="shared" si="13"/>
        <v>1</v>
      </c>
      <c r="R31" s="313">
        <f t="shared" si="14"/>
        <v>0.66666666666666663</v>
      </c>
      <c r="S31" s="338"/>
      <c r="T31" s="115"/>
      <c r="U31" s="118"/>
      <c r="X31" s="278"/>
    </row>
    <row r="32" spans="1:26" ht="50.1" customHeight="1" x14ac:dyDescent="0.2">
      <c r="A32" s="140" t="s">
        <v>338</v>
      </c>
      <c r="B32" s="133"/>
      <c r="C32" s="136" t="str">
        <f t="shared" si="15"/>
        <v>MY4-08</v>
      </c>
      <c r="D32" s="353">
        <v>75</v>
      </c>
      <c r="E32" s="389">
        <v>10</v>
      </c>
      <c r="F32" s="164"/>
      <c r="G32" s="388">
        <v>25</v>
      </c>
      <c r="H32" s="390">
        <v>15</v>
      </c>
      <c r="I32" s="204"/>
      <c r="J32" s="204"/>
      <c r="K32" s="204"/>
      <c r="L32" s="204"/>
      <c r="M32" s="161" t="str">
        <f t="shared" si="5"/>
        <v>MY4-08</v>
      </c>
      <c r="N32" s="133" t="str">
        <f t="shared" si="6"/>
        <v>MY4-08</v>
      </c>
      <c r="O32" s="241">
        <f t="shared" si="11"/>
        <v>0.66666666666666663</v>
      </c>
      <c r="P32" s="367">
        <f t="shared" si="12"/>
        <v>0</v>
      </c>
      <c r="Q32" s="238">
        <f t="shared" si="13"/>
        <v>1.6666666666666667</v>
      </c>
      <c r="R32" s="313">
        <f t="shared" si="14"/>
        <v>1</v>
      </c>
      <c r="S32" s="338"/>
      <c r="T32" s="115"/>
      <c r="U32" s="118"/>
      <c r="X32" s="278"/>
    </row>
    <row r="33" spans="1:24" ht="50.1" customHeight="1" x14ac:dyDescent="0.2">
      <c r="A33" s="140" t="s">
        <v>339</v>
      </c>
      <c r="B33" s="133"/>
      <c r="C33" s="136" t="str">
        <f t="shared" si="15"/>
        <v>MY4-09</v>
      </c>
      <c r="D33" s="353">
        <v>75</v>
      </c>
      <c r="E33" s="389">
        <v>25</v>
      </c>
      <c r="F33" s="164"/>
      <c r="G33" s="388">
        <v>90</v>
      </c>
      <c r="H33" s="390">
        <v>35</v>
      </c>
      <c r="I33" s="204"/>
      <c r="J33" s="204"/>
      <c r="K33" s="204"/>
      <c r="L33" s="204"/>
      <c r="M33" s="161" t="str">
        <f t="shared" si="5"/>
        <v>MY4-09</v>
      </c>
      <c r="N33" s="133" t="str">
        <f t="shared" si="6"/>
        <v>MY4-09</v>
      </c>
      <c r="O33" s="241">
        <f t="shared" si="11"/>
        <v>1.6666666666666667</v>
      </c>
      <c r="P33" s="367">
        <f t="shared" si="12"/>
        <v>0</v>
      </c>
      <c r="Q33" s="238">
        <f t="shared" si="13"/>
        <v>6</v>
      </c>
      <c r="R33" s="313">
        <f t="shared" si="14"/>
        <v>2.3333333333333335</v>
      </c>
      <c r="S33" s="338"/>
      <c r="T33" s="115"/>
      <c r="U33" s="118"/>
      <c r="X33" s="278"/>
    </row>
    <row r="34" spans="1:24" ht="50.1" customHeight="1" x14ac:dyDescent="0.2">
      <c r="A34" s="140" t="s">
        <v>340</v>
      </c>
      <c r="B34" s="133"/>
      <c r="C34" s="136" t="str">
        <f t="shared" si="15"/>
        <v>MY4-10</v>
      </c>
      <c r="D34" s="353">
        <v>75</v>
      </c>
      <c r="E34" s="389">
        <v>30</v>
      </c>
      <c r="F34" s="164"/>
      <c r="G34" s="388">
        <v>70</v>
      </c>
      <c r="H34" s="390">
        <v>50</v>
      </c>
      <c r="I34" s="204"/>
      <c r="J34" s="204"/>
      <c r="K34" s="204"/>
      <c r="L34" s="204"/>
      <c r="M34" s="161" t="str">
        <f t="shared" si="5"/>
        <v>MY4-10</v>
      </c>
      <c r="N34" s="133" t="str">
        <f t="shared" si="6"/>
        <v>MY4-10</v>
      </c>
      <c r="O34" s="241">
        <f t="shared" si="11"/>
        <v>2</v>
      </c>
      <c r="P34" s="367">
        <f t="shared" si="12"/>
        <v>0</v>
      </c>
      <c r="Q34" s="238">
        <f t="shared" si="13"/>
        <v>4.666666666666667</v>
      </c>
      <c r="R34" s="313">
        <f t="shared" si="14"/>
        <v>3.3333333333333335</v>
      </c>
      <c r="S34" s="338"/>
      <c r="T34" s="115"/>
      <c r="U34" s="118"/>
      <c r="X34" s="278"/>
    </row>
    <row r="35" spans="1:24" ht="50.1" customHeight="1" x14ac:dyDescent="0.2">
      <c r="A35" s="140" t="s">
        <v>341</v>
      </c>
      <c r="B35" s="133"/>
      <c r="C35" s="136" t="str">
        <f t="shared" si="15"/>
        <v>MY4-11</v>
      </c>
      <c r="D35" s="353">
        <v>75</v>
      </c>
      <c r="E35" s="180"/>
      <c r="F35" s="164"/>
      <c r="G35" s="164"/>
      <c r="H35" s="390">
        <v>2</v>
      </c>
      <c r="I35" s="204"/>
      <c r="J35" s="204"/>
      <c r="K35" s="204"/>
      <c r="L35" s="204"/>
      <c r="M35" s="161" t="str">
        <f t="shared" si="5"/>
        <v>MY4-11</v>
      </c>
      <c r="N35" s="133" t="str">
        <f t="shared" si="6"/>
        <v>MY4-11</v>
      </c>
      <c r="O35" s="366">
        <f t="shared" si="11"/>
        <v>0</v>
      </c>
      <c r="P35" s="367">
        <f t="shared" si="12"/>
        <v>0</v>
      </c>
      <c r="Q35" s="367">
        <f t="shared" si="13"/>
        <v>0</v>
      </c>
      <c r="R35" s="313">
        <f t="shared" si="14"/>
        <v>0.13333333333333333</v>
      </c>
      <c r="S35" s="338"/>
      <c r="T35" s="115"/>
      <c r="U35" s="118"/>
      <c r="X35" s="278"/>
    </row>
    <row r="36" spans="1:24" ht="50.1" customHeight="1" x14ac:dyDescent="0.2">
      <c r="A36" s="140" t="s">
        <v>342</v>
      </c>
      <c r="B36" s="133"/>
      <c r="C36" s="136" t="str">
        <f t="shared" si="15"/>
        <v>MY4-12</v>
      </c>
      <c r="D36" s="353">
        <v>75</v>
      </c>
      <c r="E36" s="180"/>
      <c r="F36" s="164"/>
      <c r="G36" s="164"/>
      <c r="H36" s="390">
        <v>5</v>
      </c>
      <c r="I36" s="204"/>
      <c r="J36" s="204"/>
      <c r="K36" s="204"/>
      <c r="L36" s="204"/>
      <c r="M36" s="161" t="str">
        <f t="shared" si="5"/>
        <v>MY4-12</v>
      </c>
      <c r="N36" s="133" t="str">
        <f t="shared" si="6"/>
        <v>MY4-12</v>
      </c>
      <c r="O36" s="366">
        <f t="shared" si="11"/>
        <v>0</v>
      </c>
      <c r="P36" s="367">
        <f t="shared" si="12"/>
        <v>0</v>
      </c>
      <c r="Q36" s="367">
        <f t="shared" si="13"/>
        <v>0</v>
      </c>
      <c r="R36" s="313">
        <f t="shared" si="14"/>
        <v>0.33333333333333331</v>
      </c>
      <c r="S36" s="338"/>
      <c r="T36" s="115"/>
      <c r="U36" s="118"/>
      <c r="X36" s="278"/>
    </row>
    <row r="37" spans="1:24" ht="50.1" customHeight="1" x14ac:dyDescent="0.2">
      <c r="A37" s="140" t="s">
        <v>343</v>
      </c>
      <c r="B37" s="142"/>
      <c r="C37" s="136" t="str">
        <f t="shared" si="15"/>
        <v>MY4-13</v>
      </c>
      <c r="D37" s="353">
        <v>75</v>
      </c>
      <c r="E37" s="180"/>
      <c r="F37" s="164"/>
      <c r="G37" s="164"/>
      <c r="H37" s="390">
        <v>20</v>
      </c>
      <c r="I37" s="204"/>
      <c r="J37" s="204"/>
      <c r="K37" s="204"/>
      <c r="L37" s="204"/>
      <c r="M37" s="161" t="str">
        <f t="shared" si="5"/>
        <v>MY4-13</v>
      </c>
      <c r="N37" s="133" t="str">
        <f t="shared" si="6"/>
        <v>MY4-13</v>
      </c>
      <c r="O37" s="366">
        <f t="shared" si="11"/>
        <v>0</v>
      </c>
      <c r="P37" s="367">
        <f t="shared" si="12"/>
        <v>0</v>
      </c>
      <c r="Q37" s="367">
        <f t="shared" si="13"/>
        <v>0</v>
      </c>
      <c r="R37" s="313">
        <f t="shared" si="14"/>
        <v>1.3333333333333333</v>
      </c>
      <c r="S37" s="338"/>
      <c r="T37" s="115"/>
      <c r="U37" s="118"/>
      <c r="X37" s="278"/>
    </row>
    <row r="38" spans="1:24" ht="50.1" customHeight="1" x14ac:dyDescent="0.2">
      <c r="A38" s="140" t="s">
        <v>344</v>
      </c>
      <c r="B38" s="133"/>
      <c r="C38" s="136" t="str">
        <f t="shared" si="15"/>
        <v>MY4-14</v>
      </c>
      <c r="D38" s="353">
        <v>75</v>
      </c>
      <c r="E38" s="180"/>
      <c r="F38" s="164"/>
      <c r="G38" s="164"/>
      <c r="H38" s="390">
        <v>50</v>
      </c>
      <c r="I38" s="351"/>
      <c r="J38" s="351"/>
      <c r="K38" s="351"/>
      <c r="L38" s="351"/>
      <c r="M38" s="161" t="str">
        <f t="shared" si="5"/>
        <v>MY4-14</v>
      </c>
      <c r="N38" s="133" t="str">
        <f t="shared" si="6"/>
        <v>MY4-14</v>
      </c>
      <c r="O38" s="366">
        <f t="shared" si="11"/>
        <v>0</v>
      </c>
      <c r="P38" s="367">
        <f t="shared" si="12"/>
        <v>0</v>
      </c>
      <c r="Q38" s="367">
        <f t="shared" si="13"/>
        <v>0</v>
      </c>
      <c r="R38" s="313">
        <f t="shared" si="14"/>
        <v>3.3333333333333335</v>
      </c>
      <c r="S38" s="338"/>
      <c r="T38" s="115"/>
      <c r="U38" s="118"/>
      <c r="X38" s="278"/>
    </row>
    <row r="39" spans="1:24" ht="50.1" customHeight="1" thickBot="1" x14ac:dyDescent="0.25">
      <c r="A39" s="147" t="s">
        <v>345</v>
      </c>
      <c r="B39" s="376"/>
      <c r="C39" s="148" t="str">
        <f t="shared" si="15"/>
        <v>MY4-15</v>
      </c>
      <c r="D39" s="354">
        <v>75</v>
      </c>
      <c r="E39" s="183"/>
      <c r="F39" s="172"/>
      <c r="G39" s="172"/>
      <c r="H39" s="391">
        <v>150</v>
      </c>
      <c r="I39" s="204"/>
      <c r="J39" s="204"/>
      <c r="K39" s="204"/>
      <c r="L39" s="204"/>
      <c r="M39" s="381" t="str">
        <f t="shared" si="5"/>
        <v>MY4-15</v>
      </c>
      <c r="N39" s="376" t="str">
        <f t="shared" si="6"/>
        <v>MY4-15</v>
      </c>
      <c r="O39" s="368">
        <f t="shared" si="11"/>
        <v>0</v>
      </c>
      <c r="P39" s="369">
        <f t="shared" si="12"/>
        <v>0</v>
      </c>
      <c r="Q39" s="369">
        <f t="shared" si="13"/>
        <v>0</v>
      </c>
      <c r="R39" s="314">
        <f t="shared" si="14"/>
        <v>10</v>
      </c>
      <c r="S39" s="338"/>
      <c r="T39" s="115"/>
      <c r="U39" s="118"/>
      <c r="X39" s="278"/>
    </row>
    <row r="40" spans="1:24" ht="50.1" customHeight="1" x14ac:dyDescent="0.2">
      <c r="A40" s="236" t="s">
        <v>346</v>
      </c>
      <c r="B40" s="375"/>
      <c r="C40" s="125" t="str">
        <f t="shared" si="15"/>
        <v>MY4-16</v>
      </c>
      <c r="D40" s="352">
        <v>75</v>
      </c>
      <c r="E40" s="217">
        <v>0.2</v>
      </c>
      <c r="F40" s="176"/>
      <c r="G40" s="176"/>
      <c r="H40" s="165"/>
      <c r="I40" s="204"/>
      <c r="J40" s="204"/>
      <c r="K40" s="204"/>
      <c r="L40" s="204"/>
      <c r="M40" s="380" t="str">
        <f t="shared" si="5"/>
        <v>MY4-16</v>
      </c>
      <c r="N40" s="375" t="str">
        <f t="shared" si="6"/>
        <v>MY4-16</v>
      </c>
      <c r="O40" s="239">
        <f t="shared" si="11"/>
        <v>1.3333333333333334E-2</v>
      </c>
      <c r="P40" s="372">
        <f t="shared" si="12"/>
        <v>0</v>
      </c>
      <c r="Q40" s="372">
        <f t="shared" si="13"/>
        <v>0</v>
      </c>
      <c r="R40" s="373">
        <f t="shared" si="14"/>
        <v>0</v>
      </c>
      <c r="S40" s="338"/>
      <c r="T40" s="115"/>
      <c r="U40" s="118"/>
      <c r="X40" s="278"/>
    </row>
    <row r="41" spans="1:24" ht="50.1" customHeight="1" x14ac:dyDescent="0.2">
      <c r="A41" s="140" t="s">
        <v>347</v>
      </c>
      <c r="B41" s="133"/>
      <c r="C41" s="136" t="str">
        <f t="shared" si="15"/>
        <v>MY4-17</v>
      </c>
      <c r="D41" s="353">
        <v>75</v>
      </c>
      <c r="E41" s="181">
        <v>0.4</v>
      </c>
      <c r="F41" s="164"/>
      <c r="G41" s="164"/>
      <c r="H41" s="166"/>
      <c r="I41" s="204"/>
      <c r="J41" s="204"/>
      <c r="K41" s="204"/>
      <c r="L41" s="204"/>
      <c r="M41" s="161" t="str">
        <f t="shared" si="5"/>
        <v>MY4-17</v>
      </c>
      <c r="N41" s="133" t="str">
        <f t="shared" si="6"/>
        <v>MY4-17</v>
      </c>
      <c r="O41" s="241">
        <f t="shared" si="11"/>
        <v>2.6666666666666668E-2</v>
      </c>
      <c r="P41" s="367">
        <f t="shared" si="12"/>
        <v>0</v>
      </c>
      <c r="Q41" s="367">
        <f t="shared" si="13"/>
        <v>0</v>
      </c>
      <c r="R41" s="315">
        <f t="shared" si="14"/>
        <v>0</v>
      </c>
      <c r="S41" s="338"/>
      <c r="T41" s="115"/>
      <c r="U41" s="118"/>
      <c r="X41" s="278"/>
    </row>
    <row r="42" spans="1:24" ht="50.1" customHeight="1" x14ac:dyDescent="0.2">
      <c r="A42" s="140" t="s">
        <v>348</v>
      </c>
      <c r="B42" s="133"/>
      <c r="C42" s="136" t="str">
        <f t="shared" si="15"/>
        <v>MY4-18</v>
      </c>
      <c r="D42" s="353">
        <v>75</v>
      </c>
      <c r="E42" s="389">
        <v>1</v>
      </c>
      <c r="F42" s="164"/>
      <c r="G42" s="164"/>
      <c r="H42" s="166"/>
      <c r="I42" s="204"/>
      <c r="J42" s="204"/>
      <c r="K42" s="204"/>
      <c r="L42" s="204"/>
      <c r="M42" s="161" t="str">
        <f t="shared" si="5"/>
        <v>MY4-18</v>
      </c>
      <c r="N42" s="133" t="str">
        <f t="shared" si="6"/>
        <v>MY4-18</v>
      </c>
      <c r="O42" s="241">
        <f t="shared" si="11"/>
        <v>6.6666666666666666E-2</v>
      </c>
      <c r="P42" s="367">
        <f t="shared" si="12"/>
        <v>0</v>
      </c>
      <c r="Q42" s="367">
        <f t="shared" si="13"/>
        <v>0</v>
      </c>
      <c r="R42" s="315">
        <f t="shared" si="14"/>
        <v>0</v>
      </c>
      <c r="S42" s="338"/>
      <c r="T42" s="115"/>
      <c r="U42" s="118"/>
      <c r="X42" s="278"/>
    </row>
    <row r="43" spans="1:24" ht="50.1" customHeight="1" x14ac:dyDescent="0.2">
      <c r="A43" s="140" t="s">
        <v>349</v>
      </c>
      <c r="B43" s="133"/>
      <c r="C43" s="136" t="str">
        <f t="shared" si="15"/>
        <v>MY4-19</v>
      </c>
      <c r="D43" s="353">
        <v>75</v>
      </c>
      <c r="E43" s="389">
        <v>2</v>
      </c>
      <c r="F43" s="164"/>
      <c r="G43" s="164"/>
      <c r="H43" s="166"/>
      <c r="I43" s="348"/>
      <c r="J43" s="348"/>
      <c r="K43" s="348"/>
      <c r="L43" s="348"/>
      <c r="M43" s="161" t="str">
        <f t="shared" si="5"/>
        <v>MY4-19</v>
      </c>
      <c r="N43" s="133" t="str">
        <f t="shared" si="6"/>
        <v>MY4-19</v>
      </c>
      <c r="O43" s="241">
        <f t="shared" si="11"/>
        <v>0.13333333333333333</v>
      </c>
      <c r="P43" s="367">
        <f t="shared" si="12"/>
        <v>0</v>
      </c>
      <c r="Q43" s="367">
        <f t="shared" si="13"/>
        <v>0</v>
      </c>
      <c r="R43" s="315">
        <f t="shared" si="14"/>
        <v>0</v>
      </c>
      <c r="S43" s="338"/>
      <c r="T43" s="115"/>
      <c r="U43" s="118"/>
      <c r="X43" s="278"/>
    </row>
    <row r="44" spans="1:24" ht="50.1" customHeight="1" x14ac:dyDescent="0.2">
      <c r="A44" s="140" t="s">
        <v>350</v>
      </c>
      <c r="B44" s="133"/>
      <c r="C44" s="136" t="str">
        <f t="shared" si="15"/>
        <v>MY4-20</v>
      </c>
      <c r="D44" s="353">
        <v>75</v>
      </c>
      <c r="E44" s="389">
        <v>50</v>
      </c>
      <c r="F44" s="164"/>
      <c r="G44" s="164"/>
      <c r="H44" s="166"/>
      <c r="I44" s="348"/>
      <c r="J44" s="348"/>
      <c r="K44" s="348"/>
      <c r="L44" s="348"/>
      <c r="M44" s="161" t="str">
        <f t="shared" si="5"/>
        <v>MY4-20</v>
      </c>
      <c r="N44" s="133" t="str">
        <f t="shared" si="6"/>
        <v>MY4-20</v>
      </c>
      <c r="O44" s="241">
        <f t="shared" si="11"/>
        <v>3.3333333333333335</v>
      </c>
      <c r="P44" s="367">
        <f t="shared" si="12"/>
        <v>0</v>
      </c>
      <c r="Q44" s="367">
        <f t="shared" si="13"/>
        <v>0</v>
      </c>
      <c r="R44" s="315">
        <f t="shared" si="14"/>
        <v>0</v>
      </c>
      <c r="S44" s="338"/>
      <c r="T44" s="115"/>
      <c r="U44" s="118"/>
      <c r="X44" s="278"/>
    </row>
    <row r="45" spans="1:24" ht="50.1" customHeight="1" x14ac:dyDescent="0.2">
      <c r="A45" s="140" t="s">
        <v>351</v>
      </c>
      <c r="B45" s="133"/>
      <c r="C45" s="136" t="str">
        <f t="shared" si="15"/>
        <v>MY4-21</v>
      </c>
      <c r="D45" s="353">
        <v>75</v>
      </c>
      <c r="E45" s="181">
        <v>0.4</v>
      </c>
      <c r="F45" s="164"/>
      <c r="G45" s="173">
        <v>0.2</v>
      </c>
      <c r="H45" s="166"/>
      <c r="I45" s="204"/>
      <c r="J45" s="204"/>
      <c r="K45" s="204"/>
      <c r="L45" s="204"/>
      <c r="M45" s="161" t="str">
        <f t="shared" si="5"/>
        <v>MY4-21</v>
      </c>
      <c r="N45" s="133" t="str">
        <f t="shared" si="6"/>
        <v>MY4-21</v>
      </c>
      <c r="O45" s="241">
        <f t="shared" si="11"/>
        <v>2.6666666666666668E-2</v>
      </c>
      <c r="P45" s="367">
        <f t="shared" si="12"/>
        <v>0</v>
      </c>
      <c r="Q45" s="238">
        <f t="shared" si="13"/>
        <v>1.3333333333333334E-2</v>
      </c>
      <c r="R45" s="315">
        <f t="shared" si="14"/>
        <v>0</v>
      </c>
      <c r="S45" s="338"/>
      <c r="T45" s="115"/>
      <c r="U45" s="118"/>
      <c r="X45" s="278"/>
    </row>
    <row r="46" spans="1:24" ht="50.1" customHeight="1" x14ac:dyDescent="0.2">
      <c r="A46" s="140" t="s">
        <v>352</v>
      </c>
      <c r="B46" s="133"/>
      <c r="C46" s="136" t="str">
        <f t="shared" si="15"/>
        <v>MY4-22</v>
      </c>
      <c r="D46" s="353">
        <v>75</v>
      </c>
      <c r="E46" s="181">
        <v>0.8</v>
      </c>
      <c r="F46" s="164"/>
      <c r="G46" s="164"/>
      <c r="H46" s="166"/>
      <c r="I46" s="204"/>
      <c r="J46" s="204"/>
      <c r="K46" s="204"/>
      <c r="L46" s="204"/>
      <c r="M46" s="161" t="str">
        <f t="shared" si="5"/>
        <v>MY4-22</v>
      </c>
      <c r="N46" s="133" t="str">
        <f t="shared" si="6"/>
        <v>MY4-22</v>
      </c>
      <c r="O46" s="241">
        <f t="shared" si="11"/>
        <v>5.3333333333333337E-2</v>
      </c>
      <c r="P46" s="367">
        <f t="shared" si="12"/>
        <v>0</v>
      </c>
      <c r="Q46" s="367">
        <f t="shared" si="13"/>
        <v>0</v>
      </c>
      <c r="R46" s="315">
        <f t="shared" si="14"/>
        <v>0</v>
      </c>
      <c r="S46" s="338"/>
      <c r="T46" s="115"/>
      <c r="U46" s="118"/>
      <c r="X46" s="278"/>
    </row>
    <row r="47" spans="1:24" ht="50.1" customHeight="1" x14ac:dyDescent="0.2">
      <c r="A47" s="140" t="s">
        <v>353</v>
      </c>
      <c r="B47" s="133"/>
      <c r="C47" s="136" t="str">
        <f t="shared" si="15"/>
        <v>MY4-23</v>
      </c>
      <c r="D47" s="353">
        <v>75</v>
      </c>
      <c r="E47" s="389">
        <v>1</v>
      </c>
      <c r="F47" s="164"/>
      <c r="G47" s="173">
        <v>0.6</v>
      </c>
      <c r="H47" s="166"/>
      <c r="I47" s="204"/>
      <c r="J47" s="204"/>
      <c r="K47" s="204"/>
      <c r="L47" s="204"/>
      <c r="M47" s="161" t="str">
        <f t="shared" si="5"/>
        <v>MY4-23</v>
      </c>
      <c r="N47" s="133" t="str">
        <f t="shared" si="6"/>
        <v>MY4-23</v>
      </c>
      <c r="O47" s="241">
        <f t="shared" si="11"/>
        <v>6.6666666666666666E-2</v>
      </c>
      <c r="P47" s="367">
        <f t="shared" si="12"/>
        <v>0</v>
      </c>
      <c r="Q47" s="238">
        <f t="shared" si="13"/>
        <v>0.04</v>
      </c>
      <c r="R47" s="315">
        <f t="shared" si="14"/>
        <v>0</v>
      </c>
      <c r="S47" s="338"/>
      <c r="T47" s="115"/>
      <c r="U47" s="118"/>
      <c r="X47" s="278"/>
    </row>
    <row r="48" spans="1:24" ht="50.1" customHeight="1" x14ac:dyDescent="0.2">
      <c r="A48" s="140" t="s">
        <v>354</v>
      </c>
      <c r="B48" s="133"/>
      <c r="C48" s="136" t="str">
        <f t="shared" si="15"/>
        <v>MY4-24</v>
      </c>
      <c r="D48" s="353">
        <v>75</v>
      </c>
      <c r="E48" s="389">
        <v>10</v>
      </c>
      <c r="F48" s="164"/>
      <c r="G48" s="164"/>
      <c r="H48" s="166"/>
      <c r="I48" s="204"/>
      <c r="J48" s="204"/>
      <c r="K48" s="204"/>
      <c r="L48" s="204"/>
      <c r="M48" s="161" t="str">
        <f t="shared" si="5"/>
        <v>MY4-24</v>
      </c>
      <c r="N48" s="133" t="str">
        <f t="shared" si="6"/>
        <v>MY4-24</v>
      </c>
      <c r="O48" s="241">
        <f t="shared" si="11"/>
        <v>0.66666666666666663</v>
      </c>
      <c r="P48" s="367">
        <f t="shared" si="12"/>
        <v>0</v>
      </c>
      <c r="Q48" s="367">
        <f t="shared" si="13"/>
        <v>0</v>
      </c>
      <c r="R48" s="315">
        <f t="shared" si="14"/>
        <v>0</v>
      </c>
      <c r="S48" s="338"/>
      <c r="T48" s="115"/>
      <c r="U48" s="118"/>
      <c r="X48" s="278"/>
    </row>
    <row r="49" spans="1:24" ht="50.1" customHeight="1" x14ac:dyDescent="0.2">
      <c r="A49" s="140" t="s">
        <v>355</v>
      </c>
      <c r="B49" s="133"/>
      <c r="C49" s="136" t="str">
        <f t="shared" si="15"/>
        <v>MY4-25</v>
      </c>
      <c r="D49" s="353">
        <v>75</v>
      </c>
      <c r="E49" s="389">
        <v>150</v>
      </c>
      <c r="F49" s="164"/>
      <c r="G49" s="164"/>
      <c r="H49" s="166"/>
      <c r="I49" s="204"/>
      <c r="J49" s="204"/>
      <c r="K49" s="204"/>
      <c r="L49" s="204"/>
      <c r="M49" s="161" t="str">
        <f t="shared" si="5"/>
        <v>MY4-25</v>
      </c>
      <c r="N49" s="133" t="str">
        <f t="shared" si="6"/>
        <v>MY4-25</v>
      </c>
      <c r="O49" s="241">
        <f t="shared" si="11"/>
        <v>10</v>
      </c>
      <c r="P49" s="367">
        <f t="shared" si="12"/>
        <v>0</v>
      </c>
      <c r="Q49" s="367">
        <f t="shared" si="13"/>
        <v>0</v>
      </c>
      <c r="R49" s="315">
        <f t="shared" si="14"/>
        <v>0</v>
      </c>
      <c r="S49" s="338"/>
      <c r="T49" s="115"/>
      <c r="U49" s="118"/>
      <c r="X49" s="278"/>
    </row>
    <row r="50" spans="1:24" ht="50.1" customHeight="1" x14ac:dyDescent="0.2">
      <c r="A50" s="140" t="s">
        <v>356</v>
      </c>
      <c r="B50" s="133"/>
      <c r="C50" s="136" t="str">
        <f t="shared" si="15"/>
        <v>MY4-26</v>
      </c>
      <c r="D50" s="353">
        <v>75</v>
      </c>
      <c r="E50" s="389">
        <v>5</v>
      </c>
      <c r="F50" s="164"/>
      <c r="G50" s="388">
        <v>15</v>
      </c>
      <c r="H50" s="182">
        <v>0.6</v>
      </c>
      <c r="I50" s="204"/>
      <c r="J50" s="204"/>
      <c r="K50" s="204"/>
      <c r="L50" s="204"/>
      <c r="M50" s="161" t="str">
        <f t="shared" si="5"/>
        <v>MY4-26</v>
      </c>
      <c r="N50" s="133" t="str">
        <f t="shared" si="6"/>
        <v>MY4-26</v>
      </c>
      <c r="O50" s="241">
        <f t="shared" si="11"/>
        <v>0.33333333333333331</v>
      </c>
      <c r="P50" s="367">
        <f t="shared" si="12"/>
        <v>0</v>
      </c>
      <c r="Q50" s="238">
        <f t="shared" si="13"/>
        <v>1</v>
      </c>
      <c r="R50" s="313">
        <f t="shared" si="14"/>
        <v>0.04</v>
      </c>
      <c r="S50" s="338"/>
      <c r="T50" s="115"/>
      <c r="U50" s="118"/>
      <c r="X50" s="278"/>
    </row>
    <row r="51" spans="1:24" ht="50.1" customHeight="1" x14ac:dyDescent="0.2">
      <c r="A51" s="140" t="s">
        <v>357</v>
      </c>
      <c r="B51" s="133"/>
      <c r="C51" s="136" t="str">
        <f t="shared" si="15"/>
        <v>MY4-27</v>
      </c>
      <c r="D51" s="353">
        <v>75</v>
      </c>
      <c r="E51" s="389">
        <v>10</v>
      </c>
      <c r="F51" s="164"/>
      <c r="G51" s="388">
        <v>25</v>
      </c>
      <c r="H51" s="390">
        <v>1</v>
      </c>
      <c r="I51" s="204"/>
      <c r="J51" s="204"/>
      <c r="K51" s="204"/>
      <c r="L51" s="204"/>
      <c r="M51" s="161" t="str">
        <f t="shared" si="5"/>
        <v>MY4-27</v>
      </c>
      <c r="N51" s="133" t="str">
        <f t="shared" si="6"/>
        <v>MY4-27</v>
      </c>
      <c r="O51" s="241">
        <f t="shared" si="11"/>
        <v>0.66666666666666663</v>
      </c>
      <c r="P51" s="367">
        <f t="shared" si="12"/>
        <v>0</v>
      </c>
      <c r="Q51" s="238">
        <f t="shared" si="13"/>
        <v>1.6666666666666667</v>
      </c>
      <c r="R51" s="313">
        <f t="shared" si="14"/>
        <v>6.6666666666666666E-2</v>
      </c>
      <c r="S51" s="338"/>
      <c r="T51" s="115"/>
      <c r="U51" s="118"/>
      <c r="X51" s="278"/>
    </row>
    <row r="52" spans="1:24" ht="50.1" customHeight="1" x14ac:dyDescent="0.2">
      <c r="A52" s="140" t="s">
        <v>358</v>
      </c>
      <c r="B52" s="133"/>
      <c r="C52" s="136" t="str">
        <f t="shared" si="15"/>
        <v>MY4-28</v>
      </c>
      <c r="D52" s="353">
        <v>75</v>
      </c>
      <c r="E52" s="389">
        <v>15</v>
      </c>
      <c r="F52" s="164"/>
      <c r="G52" s="388">
        <v>50</v>
      </c>
      <c r="H52" s="390">
        <v>2</v>
      </c>
      <c r="I52" s="204"/>
      <c r="J52" s="204"/>
      <c r="K52" s="204"/>
      <c r="L52" s="204"/>
      <c r="M52" s="161" t="str">
        <f t="shared" si="5"/>
        <v>MY4-28</v>
      </c>
      <c r="N52" s="133" t="str">
        <f t="shared" si="6"/>
        <v>MY4-28</v>
      </c>
      <c r="O52" s="241">
        <f t="shared" si="11"/>
        <v>1</v>
      </c>
      <c r="P52" s="367">
        <f t="shared" si="12"/>
        <v>0</v>
      </c>
      <c r="Q52" s="238">
        <f t="shared" si="13"/>
        <v>3.3333333333333335</v>
      </c>
      <c r="R52" s="313">
        <f t="shared" si="14"/>
        <v>0.13333333333333333</v>
      </c>
      <c r="S52" s="338"/>
      <c r="T52" s="115"/>
      <c r="U52" s="118"/>
      <c r="X52" s="278"/>
    </row>
    <row r="53" spans="1:24" ht="50.1" customHeight="1" x14ac:dyDescent="0.2">
      <c r="A53" s="140" t="s">
        <v>359</v>
      </c>
      <c r="B53" s="133"/>
      <c r="C53" s="136" t="str">
        <f t="shared" si="15"/>
        <v>MY4-29</v>
      </c>
      <c r="D53" s="353">
        <v>75</v>
      </c>
      <c r="E53" s="389">
        <v>25</v>
      </c>
      <c r="F53" s="164"/>
      <c r="G53" s="388">
        <v>100</v>
      </c>
      <c r="H53" s="390">
        <v>2</v>
      </c>
      <c r="I53" s="348"/>
      <c r="J53" s="348"/>
      <c r="K53" s="348"/>
      <c r="L53" s="348"/>
      <c r="M53" s="161" t="str">
        <f t="shared" si="5"/>
        <v>MY4-29</v>
      </c>
      <c r="N53" s="133" t="str">
        <f t="shared" si="6"/>
        <v>MY4-29</v>
      </c>
      <c r="O53" s="241">
        <f t="shared" si="11"/>
        <v>1.6666666666666667</v>
      </c>
      <c r="P53" s="367">
        <f t="shared" si="12"/>
        <v>0</v>
      </c>
      <c r="Q53" s="238">
        <f t="shared" si="13"/>
        <v>6.666666666666667</v>
      </c>
      <c r="R53" s="313">
        <f t="shared" si="14"/>
        <v>0.13333333333333333</v>
      </c>
      <c r="S53" s="338"/>
      <c r="T53" s="115"/>
      <c r="U53" s="118"/>
      <c r="X53" s="278"/>
    </row>
    <row r="54" spans="1:24" ht="50.1" customHeight="1" x14ac:dyDescent="0.2">
      <c r="A54" s="140" t="s">
        <v>360</v>
      </c>
      <c r="B54" s="133"/>
      <c r="C54" s="136" t="str">
        <f t="shared" si="15"/>
        <v>MY4-30</v>
      </c>
      <c r="D54" s="353">
        <v>75</v>
      </c>
      <c r="E54" s="389">
        <v>25</v>
      </c>
      <c r="F54" s="164"/>
      <c r="G54" s="388">
        <v>100</v>
      </c>
      <c r="H54" s="390">
        <v>5</v>
      </c>
      <c r="I54" s="351"/>
      <c r="J54" s="351"/>
      <c r="K54" s="351"/>
      <c r="L54" s="351"/>
      <c r="M54" s="161" t="str">
        <f t="shared" si="5"/>
        <v>MY4-30</v>
      </c>
      <c r="N54" s="133" t="str">
        <f t="shared" si="6"/>
        <v>MY4-30</v>
      </c>
      <c r="O54" s="241">
        <f t="shared" si="11"/>
        <v>1.6666666666666667</v>
      </c>
      <c r="P54" s="367">
        <f t="shared" si="12"/>
        <v>0</v>
      </c>
      <c r="Q54" s="238">
        <f t="shared" si="13"/>
        <v>6.666666666666667</v>
      </c>
      <c r="R54" s="313">
        <f t="shared" si="14"/>
        <v>0.33333333333333331</v>
      </c>
      <c r="S54" s="338"/>
      <c r="T54" s="115"/>
      <c r="U54" s="118"/>
      <c r="X54" s="278"/>
    </row>
    <row r="55" spans="1:24" ht="50.1" customHeight="1" x14ac:dyDescent="0.2">
      <c r="A55" s="140" t="s">
        <v>361</v>
      </c>
      <c r="B55" s="133"/>
      <c r="C55" s="136" t="str">
        <f t="shared" si="15"/>
        <v>MY4-31</v>
      </c>
      <c r="D55" s="353">
        <v>75</v>
      </c>
      <c r="E55" s="389">
        <v>1</v>
      </c>
      <c r="F55" s="164"/>
      <c r="G55" s="388">
        <v>5</v>
      </c>
      <c r="H55" s="182">
        <v>0.2</v>
      </c>
      <c r="I55" s="204"/>
      <c r="J55" s="204"/>
      <c r="K55" s="204"/>
      <c r="L55" s="204"/>
      <c r="M55" s="161" t="str">
        <f t="shared" si="5"/>
        <v>MY4-31</v>
      </c>
      <c r="N55" s="133" t="str">
        <f t="shared" si="6"/>
        <v>MY4-31</v>
      </c>
      <c r="O55" s="241">
        <f t="shared" si="11"/>
        <v>6.6666666666666666E-2</v>
      </c>
      <c r="P55" s="367">
        <f t="shared" si="12"/>
        <v>0</v>
      </c>
      <c r="Q55" s="238">
        <f t="shared" si="13"/>
        <v>0.33333333333333331</v>
      </c>
      <c r="R55" s="313">
        <f t="shared" si="14"/>
        <v>1.3333333333333334E-2</v>
      </c>
      <c r="S55" s="338"/>
      <c r="T55" s="115"/>
      <c r="U55" s="118"/>
      <c r="X55" s="278"/>
    </row>
    <row r="56" spans="1:24" ht="50.1" customHeight="1" x14ac:dyDescent="0.2">
      <c r="A56" s="140" t="s">
        <v>362</v>
      </c>
      <c r="B56" s="133"/>
      <c r="C56" s="136" t="str">
        <f t="shared" si="15"/>
        <v>MY4-32</v>
      </c>
      <c r="D56" s="353">
        <v>75</v>
      </c>
      <c r="E56" s="389">
        <v>5</v>
      </c>
      <c r="F56" s="164"/>
      <c r="G56" s="388">
        <v>15</v>
      </c>
      <c r="H56" s="182">
        <v>0.6</v>
      </c>
      <c r="I56" s="348"/>
      <c r="J56" s="348"/>
      <c r="K56" s="348"/>
      <c r="L56" s="348"/>
      <c r="M56" s="161" t="str">
        <f t="shared" ref="M56:M87" si="16">A56</f>
        <v>MY4-32</v>
      </c>
      <c r="N56" s="133" t="str">
        <f t="shared" ref="N56:N87" si="17">C56</f>
        <v>MY4-32</v>
      </c>
      <c r="O56" s="241">
        <f t="shared" si="11"/>
        <v>0.33333333333333331</v>
      </c>
      <c r="P56" s="367">
        <f t="shared" si="12"/>
        <v>0</v>
      </c>
      <c r="Q56" s="238">
        <f t="shared" si="13"/>
        <v>1</v>
      </c>
      <c r="R56" s="313">
        <f t="shared" si="14"/>
        <v>0.04</v>
      </c>
      <c r="S56" s="338"/>
      <c r="T56" s="115"/>
      <c r="U56" s="118"/>
      <c r="X56" s="278"/>
    </row>
    <row r="57" spans="1:24" ht="50.1" customHeight="1" x14ac:dyDescent="0.2">
      <c r="A57" s="140" t="s">
        <v>363</v>
      </c>
      <c r="B57" s="133"/>
      <c r="C57" s="136" t="str">
        <f t="shared" si="15"/>
        <v>MY4-33</v>
      </c>
      <c r="D57" s="353">
        <v>75</v>
      </c>
      <c r="E57" s="389">
        <v>15</v>
      </c>
      <c r="F57" s="164"/>
      <c r="G57" s="388">
        <v>25</v>
      </c>
      <c r="H57" s="390">
        <v>1</v>
      </c>
      <c r="I57" s="348"/>
      <c r="J57" s="348"/>
      <c r="K57" s="348"/>
      <c r="L57" s="348"/>
      <c r="M57" s="161" t="str">
        <f t="shared" si="16"/>
        <v>MY4-33</v>
      </c>
      <c r="N57" s="133" t="str">
        <f t="shared" si="17"/>
        <v>MY4-33</v>
      </c>
      <c r="O57" s="241">
        <f t="shared" si="11"/>
        <v>1</v>
      </c>
      <c r="P57" s="367">
        <f t="shared" si="12"/>
        <v>0</v>
      </c>
      <c r="Q57" s="238">
        <f t="shared" si="13"/>
        <v>1.6666666666666667</v>
      </c>
      <c r="R57" s="313">
        <f t="shared" si="14"/>
        <v>6.6666666666666666E-2</v>
      </c>
      <c r="S57" s="338"/>
      <c r="T57" s="115"/>
      <c r="U57" s="118"/>
      <c r="X57" s="278"/>
    </row>
    <row r="58" spans="1:24" ht="50.1" customHeight="1" x14ac:dyDescent="0.2">
      <c r="A58" s="140" t="s">
        <v>364</v>
      </c>
      <c r="B58" s="133"/>
      <c r="C58" s="136" t="str">
        <f t="shared" si="15"/>
        <v>MY4-34</v>
      </c>
      <c r="D58" s="353">
        <v>75</v>
      </c>
      <c r="E58" s="389">
        <v>25</v>
      </c>
      <c r="F58" s="164"/>
      <c r="G58" s="388">
        <v>45</v>
      </c>
      <c r="H58" s="390">
        <v>2</v>
      </c>
      <c r="I58" s="348"/>
      <c r="J58" s="348"/>
      <c r="K58" s="348"/>
      <c r="L58" s="348"/>
      <c r="M58" s="161" t="str">
        <f t="shared" si="16"/>
        <v>MY4-34</v>
      </c>
      <c r="N58" s="133" t="str">
        <f t="shared" si="17"/>
        <v>MY4-34</v>
      </c>
      <c r="O58" s="241">
        <f t="shared" si="11"/>
        <v>1.6666666666666667</v>
      </c>
      <c r="P58" s="367">
        <f t="shared" si="12"/>
        <v>0</v>
      </c>
      <c r="Q58" s="238">
        <f t="shared" si="13"/>
        <v>3</v>
      </c>
      <c r="R58" s="313">
        <f t="shared" si="14"/>
        <v>0.13333333333333333</v>
      </c>
      <c r="S58" s="338"/>
      <c r="T58" s="115"/>
      <c r="U58" s="118"/>
      <c r="X58" s="278"/>
    </row>
    <row r="59" spans="1:24" ht="50.1" customHeight="1" x14ac:dyDescent="0.2">
      <c r="A59" s="140" t="s">
        <v>365</v>
      </c>
      <c r="B59" s="133"/>
      <c r="C59" s="136" t="str">
        <f t="shared" si="15"/>
        <v>MY4-35</v>
      </c>
      <c r="D59" s="353">
        <v>75</v>
      </c>
      <c r="E59" s="389">
        <v>55</v>
      </c>
      <c r="F59" s="164"/>
      <c r="G59" s="388">
        <v>90</v>
      </c>
      <c r="H59" s="390">
        <v>5</v>
      </c>
      <c r="I59" s="351"/>
      <c r="J59" s="351"/>
      <c r="K59" s="351"/>
      <c r="L59" s="351"/>
      <c r="M59" s="161" t="str">
        <f t="shared" si="16"/>
        <v>MY4-35</v>
      </c>
      <c r="N59" s="133" t="str">
        <f t="shared" si="17"/>
        <v>MY4-35</v>
      </c>
      <c r="O59" s="241">
        <f t="shared" si="11"/>
        <v>3.6666666666666665</v>
      </c>
      <c r="P59" s="367">
        <f t="shared" si="12"/>
        <v>0</v>
      </c>
      <c r="Q59" s="238">
        <f t="shared" si="13"/>
        <v>6</v>
      </c>
      <c r="R59" s="313">
        <f t="shared" si="14"/>
        <v>0.33333333333333331</v>
      </c>
      <c r="S59" s="338"/>
      <c r="T59" s="115"/>
      <c r="U59" s="118"/>
      <c r="X59" s="278"/>
    </row>
    <row r="60" spans="1:24" ht="50.1" customHeight="1" x14ac:dyDescent="0.2">
      <c r="A60" s="140" t="s">
        <v>366</v>
      </c>
      <c r="B60" s="133"/>
      <c r="C60" s="136" t="str">
        <f t="shared" si="15"/>
        <v>MY4-36</v>
      </c>
      <c r="D60" s="353">
        <v>75</v>
      </c>
      <c r="E60" s="181">
        <v>0.4</v>
      </c>
      <c r="F60" s="164"/>
      <c r="G60" s="173">
        <v>0.4</v>
      </c>
      <c r="H60" s="182">
        <v>0.2</v>
      </c>
      <c r="I60" s="204"/>
      <c r="J60" s="204"/>
      <c r="K60" s="204"/>
      <c r="L60" s="204"/>
      <c r="M60" s="161" t="str">
        <f t="shared" si="16"/>
        <v>MY4-36</v>
      </c>
      <c r="N60" s="133" t="str">
        <f t="shared" si="17"/>
        <v>MY4-36</v>
      </c>
      <c r="O60" s="241">
        <f t="shared" si="11"/>
        <v>2.6666666666666668E-2</v>
      </c>
      <c r="P60" s="367">
        <f t="shared" si="12"/>
        <v>0</v>
      </c>
      <c r="Q60" s="238">
        <f t="shared" si="13"/>
        <v>2.6666666666666668E-2</v>
      </c>
      <c r="R60" s="313">
        <f t="shared" si="14"/>
        <v>1.3333333333333334E-2</v>
      </c>
      <c r="S60" s="338"/>
      <c r="T60" s="115"/>
      <c r="U60" s="118"/>
      <c r="X60" s="278"/>
    </row>
    <row r="61" spans="1:24" ht="50.1" customHeight="1" x14ac:dyDescent="0.2">
      <c r="A61" s="140" t="s">
        <v>367</v>
      </c>
      <c r="B61" s="133"/>
      <c r="C61" s="136" t="str">
        <f t="shared" si="15"/>
        <v>MY4-37</v>
      </c>
      <c r="D61" s="353">
        <v>75</v>
      </c>
      <c r="E61" s="389">
        <v>1</v>
      </c>
      <c r="F61" s="164"/>
      <c r="G61" s="388">
        <v>1</v>
      </c>
      <c r="H61" s="182">
        <v>0.6</v>
      </c>
      <c r="I61" s="204"/>
      <c r="J61" s="204"/>
      <c r="K61" s="204"/>
      <c r="L61" s="204"/>
      <c r="M61" s="161" t="str">
        <f t="shared" si="16"/>
        <v>MY4-37</v>
      </c>
      <c r="N61" s="133" t="str">
        <f t="shared" si="17"/>
        <v>MY4-37</v>
      </c>
      <c r="O61" s="241">
        <f t="shared" si="11"/>
        <v>6.6666666666666666E-2</v>
      </c>
      <c r="P61" s="367">
        <f t="shared" si="12"/>
        <v>0</v>
      </c>
      <c r="Q61" s="238">
        <f t="shared" si="13"/>
        <v>6.6666666666666666E-2</v>
      </c>
      <c r="R61" s="313">
        <f t="shared" si="14"/>
        <v>0.04</v>
      </c>
      <c r="S61" s="338"/>
      <c r="T61" s="115"/>
      <c r="U61" s="118"/>
      <c r="X61" s="278"/>
    </row>
    <row r="62" spans="1:24" ht="50.1" customHeight="1" x14ac:dyDescent="0.2">
      <c r="A62" s="140" t="s">
        <v>368</v>
      </c>
      <c r="B62" s="133"/>
      <c r="C62" s="136" t="str">
        <f t="shared" si="15"/>
        <v>MY4-38</v>
      </c>
      <c r="D62" s="353">
        <v>75</v>
      </c>
      <c r="E62" s="389">
        <v>2</v>
      </c>
      <c r="F62" s="164"/>
      <c r="G62" s="388">
        <v>2</v>
      </c>
      <c r="H62" s="390">
        <v>1</v>
      </c>
      <c r="I62" s="348"/>
      <c r="J62" s="348"/>
      <c r="K62" s="348"/>
      <c r="L62" s="348"/>
      <c r="M62" s="161" t="str">
        <f t="shared" si="16"/>
        <v>MY4-38</v>
      </c>
      <c r="N62" s="133" t="str">
        <f t="shared" si="17"/>
        <v>MY4-38</v>
      </c>
      <c r="O62" s="241">
        <f t="shared" si="11"/>
        <v>0.13333333333333333</v>
      </c>
      <c r="P62" s="367">
        <f t="shared" si="12"/>
        <v>0</v>
      </c>
      <c r="Q62" s="238">
        <f t="shared" si="13"/>
        <v>0.13333333333333333</v>
      </c>
      <c r="R62" s="313">
        <f t="shared" si="14"/>
        <v>6.6666666666666666E-2</v>
      </c>
      <c r="S62" s="338"/>
      <c r="T62" s="115"/>
      <c r="U62" s="118"/>
      <c r="X62" s="278"/>
    </row>
    <row r="63" spans="1:24" ht="50.1" customHeight="1" x14ac:dyDescent="0.2">
      <c r="A63" s="140" t="s">
        <v>369</v>
      </c>
      <c r="B63" s="133"/>
      <c r="C63" s="136" t="str">
        <f t="shared" si="15"/>
        <v>MY4-39</v>
      </c>
      <c r="D63" s="353">
        <v>75</v>
      </c>
      <c r="E63" s="389">
        <v>5</v>
      </c>
      <c r="F63" s="164"/>
      <c r="G63" s="388">
        <v>5</v>
      </c>
      <c r="H63" s="390">
        <v>2</v>
      </c>
      <c r="I63" s="348"/>
      <c r="J63" s="348"/>
      <c r="K63" s="348"/>
      <c r="L63" s="348"/>
      <c r="M63" s="161" t="str">
        <f t="shared" si="16"/>
        <v>MY4-39</v>
      </c>
      <c r="N63" s="133" t="str">
        <f t="shared" si="17"/>
        <v>MY4-39</v>
      </c>
      <c r="O63" s="241">
        <f t="shared" si="11"/>
        <v>0.33333333333333331</v>
      </c>
      <c r="P63" s="367">
        <f t="shared" si="12"/>
        <v>0</v>
      </c>
      <c r="Q63" s="238">
        <f t="shared" si="13"/>
        <v>0.33333333333333331</v>
      </c>
      <c r="R63" s="313">
        <f t="shared" si="14"/>
        <v>0.13333333333333333</v>
      </c>
      <c r="S63" s="338"/>
      <c r="T63" s="115"/>
      <c r="U63" s="118"/>
      <c r="X63" s="278"/>
    </row>
    <row r="64" spans="1:24" ht="50.1" customHeight="1" x14ac:dyDescent="0.2">
      <c r="A64" s="140" t="s">
        <v>370</v>
      </c>
      <c r="B64" s="133"/>
      <c r="C64" s="136" t="str">
        <f t="shared" si="15"/>
        <v>MY4-40</v>
      </c>
      <c r="D64" s="353">
        <v>75</v>
      </c>
      <c r="E64" s="389">
        <v>10</v>
      </c>
      <c r="F64" s="164"/>
      <c r="G64" s="388">
        <v>10</v>
      </c>
      <c r="H64" s="390">
        <v>5</v>
      </c>
      <c r="I64" s="348"/>
      <c r="J64" s="348"/>
      <c r="K64" s="348"/>
      <c r="L64" s="348"/>
      <c r="M64" s="161" t="str">
        <f t="shared" si="16"/>
        <v>MY4-40</v>
      </c>
      <c r="N64" s="133" t="str">
        <f t="shared" si="17"/>
        <v>MY4-40</v>
      </c>
      <c r="O64" s="241">
        <f t="shared" si="11"/>
        <v>0.66666666666666663</v>
      </c>
      <c r="P64" s="367">
        <f t="shared" si="12"/>
        <v>0</v>
      </c>
      <c r="Q64" s="238">
        <f t="shared" si="13"/>
        <v>0.66666666666666663</v>
      </c>
      <c r="R64" s="313">
        <f t="shared" si="14"/>
        <v>0.33333333333333331</v>
      </c>
      <c r="S64" s="338"/>
      <c r="T64" s="115"/>
      <c r="U64" s="118"/>
      <c r="X64" s="278"/>
    </row>
    <row r="65" spans="1:24" ht="50.1" customHeight="1" x14ac:dyDescent="0.2">
      <c r="A65" s="140" t="s">
        <v>371</v>
      </c>
      <c r="B65" s="133"/>
      <c r="C65" s="136" t="str">
        <f t="shared" si="15"/>
        <v>MY4-41</v>
      </c>
      <c r="D65" s="353">
        <v>75</v>
      </c>
      <c r="E65" s="389">
        <v>5</v>
      </c>
      <c r="F65" s="164"/>
      <c r="G65" s="388">
        <v>2</v>
      </c>
      <c r="H65" s="166"/>
      <c r="I65" s="348"/>
      <c r="J65" s="348"/>
      <c r="K65" s="348"/>
      <c r="L65" s="348"/>
      <c r="M65" s="161" t="str">
        <f t="shared" si="16"/>
        <v>MY4-41</v>
      </c>
      <c r="N65" s="133" t="str">
        <f t="shared" si="17"/>
        <v>MY4-41</v>
      </c>
      <c r="O65" s="241">
        <f t="shared" si="11"/>
        <v>0.33333333333333331</v>
      </c>
      <c r="P65" s="367">
        <f t="shared" si="12"/>
        <v>0</v>
      </c>
      <c r="Q65" s="238">
        <f t="shared" si="13"/>
        <v>0.13333333333333333</v>
      </c>
      <c r="R65" s="315">
        <f t="shared" si="14"/>
        <v>0</v>
      </c>
      <c r="S65" s="338"/>
      <c r="T65" s="115"/>
      <c r="U65" s="118"/>
      <c r="X65" s="278"/>
    </row>
    <row r="66" spans="1:24" ht="50.1" customHeight="1" x14ac:dyDescent="0.2">
      <c r="A66" s="140" t="s">
        <v>372</v>
      </c>
      <c r="B66" s="133"/>
      <c r="C66" s="136" t="str">
        <f t="shared" si="15"/>
        <v>MY4-42</v>
      </c>
      <c r="D66" s="353">
        <v>75</v>
      </c>
      <c r="E66" s="389">
        <v>15</v>
      </c>
      <c r="F66" s="164"/>
      <c r="G66" s="388">
        <v>10</v>
      </c>
      <c r="H66" s="166"/>
      <c r="I66" s="204"/>
      <c r="J66" s="204"/>
      <c r="K66" s="204"/>
      <c r="L66" s="204"/>
      <c r="M66" s="161" t="str">
        <f t="shared" si="16"/>
        <v>MY4-42</v>
      </c>
      <c r="N66" s="133" t="str">
        <f t="shared" si="17"/>
        <v>MY4-42</v>
      </c>
      <c r="O66" s="241">
        <f t="shared" si="11"/>
        <v>1</v>
      </c>
      <c r="P66" s="367">
        <f t="shared" si="12"/>
        <v>0</v>
      </c>
      <c r="Q66" s="238">
        <f t="shared" si="13"/>
        <v>0.66666666666666663</v>
      </c>
      <c r="R66" s="315">
        <f t="shared" si="14"/>
        <v>0</v>
      </c>
      <c r="S66" s="338"/>
      <c r="T66" s="115"/>
      <c r="U66" s="118"/>
      <c r="X66" s="278"/>
    </row>
    <row r="67" spans="1:24" ht="50.1" customHeight="1" x14ac:dyDescent="0.2">
      <c r="A67" s="140" t="s">
        <v>373</v>
      </c>
      <c r="B67" s="133"/>
      <c r="C67" s="136" t="str">
        <f t="shared" si="15"/>
        <v>MY4-43</v>
      </c>
      <c r="D67" s="353">
        <v>75</v>
      </c>
      <c r="E67" s="389">
        <v>30</v>
      </c>
      <c r="F67" s="164"/>
      <c r="G67" s="388">
        <v>20</v>
      </c>
      <c r="H67" s="166"/>
      <c r="I67" s="204"/>
      <c r="J67" s="204"/>
      <c r="K67" s="204"/>
      <c r="L67" s="204"/>
      <c r="M67" s="161" t="str">
        <f t="shared" si="16"/>
        <v>MY4-43</v>
      </c>
      <c r="N67" s="133" t="str">
        <f t="shared" si="17"/>
        <v>MY4-43</v>
      </c>
      <c r="O67" s="241">
        <f t="shared" si="11"/>
        <v>2</v>
      </c>
      <c r="P67" s="367">
        <f t="shared" si="12"/>
        <v>0</v>
      </c>
      <c r="Q67" s="238">
        <f t="shared" si="13"/>
        <v>1.3333333333333333</v>
      </c>
      <c r="R67" s="315">
        <f t="shared" si="14"/>
        <v>0</v>
      </c>
      <c r="S67" s="338"/>
      <c r="T67" s="115"/>
      <c r="U67" s="118"/>
      <c r="X67" s="278"/>
    </row>
    <row r="68" spans="1:24" ht="50.1" customHeight="1" x14ac:dyDescent="0.2">
      <c r="A68" s="140" t="s">
        <v>374</v>
      </c>
      <c r="B68" s="133"/>
      <c r="C68" s="136" t="str">
        <f t="shared" si="15"/>
        <v>MY4-44</v>
      </c>
      <c r="D68" s="353">
        <v>75</v>
      </c>
      <c r="E68" s="389">
        <v>60</v>
      </c>
      <c r="F68" s="164"/>
      <c r="G68" s="388">
        <v>40</v>
      </c>
      <c r="H68" s="166"/>
      <c r="I68" s="348"/>
      <c r="J68" s="348"/>
      <c r="K68" s="348"/>
      <c r="L68" s="348"/>
      <c r="M68" s="161" t="str">
        <f t="shared" si="16"/>
        <v>MY4-44</v>
      </c>
      <c r="N68" s="133" t="str">
        <f t="shared" si="17"/>
        <v>MY4-44</v>
      </c>
      <c r="O68" s="241">
        <f t="shared" si="11"/>
        <v>4</v>
      </c>
      <c r="P68" s="367">
        <f t="shared" si="12"/>
        <v>0</v>
      </c>
      <c r="Q68" s="238">
        <f t="shared" si="13"/>
        <v>2.6666666666666665</v>
      </c>
      <c r="R68" s="315">
        <f t="shared" si="14"/>
        <v>0</v>
      </c>
      <c r="S68" s="338"/>
      <c r="T68" s="115"/>
      <c r="U68" s="118"/>
      <c r="X68" s="278"/>
    </row>
    <row r="69" spans="1:24" ht="50.1" customHeight="1" thickBot="1" x14ac:dyDescent="0.25">
      <c r="A69" s="147" t="s">
        <v>375</v>
      </c>
      <c r="B69" s="376"/>
      <c r="C69" s="148" t="str">
        <f t="shared" si="15"/>
        <v>MY4-45</v>
      </c>
      <c r="D69" s="354">
        <v>75</v>
      </c>
      <c r="E69" s="392">
        <v>90</v>
      </c>
      <c r="F69" s="172"/>
      <c r="G69" s="393">
        <v>60</v>
      </c>
      <c r="H69" s="167"/>
      <c r="I69" s="348"/>
      <c r="J69" s="348"/>
      <c r="K69" s="348"/>
      <c r="L69" s="348"/>
      <c r="M69" s="381" t="str">
        <f t="shared" si="16"/>
        <v>MY4-45</v>
      </c>
      <c r="N69" s="376" t="str">
        <f t="shared" si="17"/>
        <v>MY4-45</v>
      </c>
      <c r="O69" s="242">
        <f t="shared" si="11"/>
        <v>6</v>
      </c>
      <c r="P69" s="369">
        <f t="shared" si="12"/>
        <v>0</v>
      </c>
      <c r="Q69" s="243">
        <f t="shared" si="13"/>
        <v>4</v>
      </c>
      <c r="R69" s="370">
        <f t="shared" si="14"/>
        <v>0</v>
      </c>
      <c r="S69" s="338"/>
      <c r="T69" s="115"/>
      <c r="U69" s="118"/>
      <c r="X69" s="278"/>
    </row>
    <row r="70" spans="1:24" ht="50.1" customHeight="1" x14ac:dyDescent="0.2">
      <c r="A70" s="236" t="s">
        <v>376</v>
      </c>
      <c r="B70" s="375"/>
      <c r="C70" s="125" t="str">
        <f t="shared" si="15"/>
        <v>MY4-46</v>
      </c>
      <c r="D70" s="352">
        <v>75</v>
      </c>
      <c r="E70" s="385">
        <v>2</v>
      </c>
      <c r="F70" s="176"/>
      <c r="G70" s="216">
        <v>0.6</v>
      </c>
      <c r="H70" s="179">
        <v>0.2</v>
      </c>
      <c r="I70" s="204"/>
      <c r="J70" s="204"/>
      <c r="K70" s="204"/>
      <c r="L70" s="204"/>
      <c r="M70" s="380" t="str">
        <f t="shared" si="16"/>
        <v>MY4-46</v>
      </c>
      <c r="N70" s="375" t="str">
        <f t="shared" si="17"/>
        <v>MY4-46</v>
      </c>
      <c r="O70" s="239">
        <f t="shared" si="11"/>
        <v>0.13333333333333333</v>
      </c>
      <c r="P70" s="372">
        <f t="shared" si="12"/>
        <v>0</v>
      </c>
      <c r="Q70" s="240">
        <f t="shared" si="13"/>
        <v>0.04</v>
      </c>
      <c r="R70" s="316">
        <f t="shared" si="14"/>
        <v>1.3333333333333334E-2</v>
      </c>
      <c r="S70" s="338"/>
      <c r="T70" s="115"/>
      <c r="U70" s="118"/>
      <c r="X70" s="278"/>
    </row>
    <row r="71" spans="1:24" ht="50.1" customHeight="1" x14ac:dyDescent="0.2">
      <c r="A71" s="140" t="s">
        <v>377</v>
      </c>
      <c r="B71" s="133"/>
      <c r="C71" s="136" t="str">
        <f t="shared" si="15"/>
        <v>MY4-47</v>
      </c>
      <c r="D71" s="353">
        <v>75</v>
      </c>
      <c r="E71" s="389">
        <v>5</v>
      </c>
      <c r="F71" s="164"/>
      <c r="G71" s="388">
        <v>1</v>
      </c>
      <c r="H71" s="182">
        <v>0.4</v>
      </c>
      <c r="I71" s="204"/>
      <c r="J71" s="204"/>
      <c r="K71" s="204"/>
      <c r="L71" s="204"/>
      <c r="M71" s="161" t="str">
        <f t="shared" si="16"/>
        <v>MY4-47</v>
      </c>
      <c r="N71" s="133" t="str">
        <f t="shared" si="17"/>
        <v>MY4-47</v>
      </c>
      <c r="O71" s="241">
        <f t="shared" si="11"/>
        <v>0.33333333333333331</v>
      </c>
      <c r="P71" s="367">
        <f t="shared" si="12"/>
        <v>0</v>
      </c>
      <c r="Q71" s="238">
        <f t="shared" si="13"/>
        <v>6.6666666666666666E-2</v>
      </c>
      <c r="R71" s="313">
        <f t="shared" si="14"/>
        <v>2.6666666666666668E-2</v>
      </c>
      <c r="S71" s="338"/>
      <c r="T71" s="115"/>
      <c r="U71" s="118"/>
      <c r="X71" s="278"/>
    </row>
    <row r="72" spans="1:24" ht="50.1" customHeight="1" x14ac:dyDescent="0.2">
      <c r="A72" s="140" t="s">
        <v>378</v>
      </c>
      <c r="B72" s="133"/>
      <c r="C72" s="136" t="str">
        <f t="shared" si="15"/>
        <v>MY4-48</v>
      </c>
      <c r="D72" s="353">
        <v>75</v>
      </c>
      <c r="E72" s="389">
        <v>10</v>
      </c>
      <c r="F72" s="164"/>
      <c r="G72" s="388">
        <v>2</v>
      </c>
      <c r="H72" s="182">
        <v>0.6</v>
      </c>
      <c r="I72" s="204"/>
      <c r="J72" s="204"/>
      <c r="K72" s="204"/>
      <c r="L72" s="204"/>
      <c r="M72" s="161" t="str">
        <f t="shared" si="16"/>
        <v>MY4-48</v>
      </c>
      <c r="N72" s="133" t="str">
        <f t="shared" si="17"/>
        <v>MY4-48</v>
      </c>
      <c r="O72" s="241">
        <f t="shared" si="11"/>
        <v>0.66666666666666663</v>
      </c>
      <c r="P72" s="367">
        <f t="shared" si="12"/>
        <v>0</v>
      </c>
      <c r="Q72" s="238">
        <f t="shared" si="13"/>
        <v>0.13333333333333333</v>
      </c>
      <c r="R72" s="313">
        <f t="shared" si="14"/>
        <v>0.04</v>
      </c>
      <c r="S72" s="338"/>
      <c r="T72" s="115"/>
      <c r="U72" s="118"/>
      <c r="X72" s="278"/>
    </row>
    <row r="73" spans="1:24" ht="50.1" customHeight="1" x14ac:dyDescent="0.2">
      <c r="A73" s="140" t="s">
        <v>379</v>
      </c>
      <c r="B73" s="133"/>
      <c r="C73" s="136" t="str">
        <f t="shared" si="15"/>
        <v>MY4-49</v>
      </c>
      <c r="D73" s="353">
        <v>75</v>
      </c>
      <c r="E73" s="389">
        <v>20</v>
      </c>
      <c r="F73" s="164"/>
      <c r="G73" s="388">
        <v>5</v>
      </c>
      <c r="H73" s="390">
        <v>1</v>
      </c>
      <c r="I73" s="204"/>
      <c r="J73" s="204"/>
      <c r="K73" s="204"/>
      <c r="L73" s="204"/>
      <c r="M73" s="161" t="str">
        <f t="shared" si="16"/>
        <v>MY4-49</v>
      </c>
      <c r="N73" s="133" t="str">
        <f t="shared" si="17"/>
        <v>MY4-49</v>
      </c>
      <c r="O73" s="241">
        <f t="shared" si="11"/>
        <v>1.3333333333333333</v>
      </c>
      <c r="P73" s="367">
        <f t="shared" si="12"/>
        <v>0</v>
      </c>
      <c r="Q73" s="238">
        <f t="shared" si="13"/>
        <v>0.33333333333333331</v>
      </c>
      <c r="R73" s="313">
        <f t="shared" si="14"/>
        <v>6.6666666666666666E-2</v>
      </c>
      <c r="S73" s="338"/>
      <c r="T73" s="115"/>
      <c r="U73" s="118"/>
      <c r="X73" s="278"/>
    </row>
    <row r="74" spans="1:24" ht="50.1" customHeight="1" x14ac:dyDescent="0.2">
      <c r="A74" s="140" t="s">
        <v>380</v>
      </c>
      <c r="B74" s="133"/>
      <c r="C74" s="136" t="str">
        <f t="shared" si="15"/>
        <v>MY4-50</v>
      </c>
      <c r="D74" s="353">
        <v>75</v>
      </c>
      <c r="E74" s="389">
        <v>100</v>
      </c>
      <c r="F74" s="164"/>
      <c r="G74" s="388">
        <v>15</v>
      </c>
      <c r="H74" s="390">
        <v>10</v>
      </c>
      <c r="I74" s="204"/>
      <c r="J74" s="204"/>
      <c r="K74" s="204"/>
      <c r="L74" s="204"/>
      <c r="M74" s="161" t="str">
        <f t="shared" si="16"/>
        <v>MY4-50</v>
      </c>
      <c r="N74" s="133" t="str">
        <f t="shared" si="17"/>
        <v>MY4-50</v>
      </c>
      <c r="O74" s="241">
        <f t="shared" si="11"/>
        <v>6.666666666666667</v>
      </c>
      <c r="P74" s="367">
        <f t="shared" si="12"/>
        <v>0</v>
      </c>
      <c r="Q74" s="238">
        <f t="shared" si="13"/>
        <v>1</v>
      </c>
      <c r="R74" s="313">
        <f t="shared" si="14"/>
        <v>0.66666666666666663</v>
      </c>
      <c r="S74" s="338"/>
      <c r="T74" s="115"/>
      <c r="U74" s="118"/>
      <c r="X74" s="278"/>
    </row>
    <row r="75" spans="1:24" ht="50.1" customHeight="1" x14ac:dyDescent="0.2">
      <c r="A75" s="140" t="s">
        <v>381</v>
      </c>
      <c r="B75" s="133"/>
      <c r="C75" s="136" t="str">
        <f t="shared" si="15"/>
        <v>MY4-51</v>
      </c>
      <c r="D75" s="353">
        <v>75</v>
      </c>
      <c r="E75" s="389">
        <v>2</v>
      </c>
      <c r="F75" s="164"/>
      <c r="G75" s="388">
        <v>2</v>
      </c>
      <c r="H75" s="182">
        <v>0.6</v>
      </c>
      <c r="I75" s="348"/>
      <c r="J75" s="348"/>
      <c r="K75" s="348"/>
      <c r="L75" s="348"/>
      <c r="M75" s="161" t="str">
        <f t="shared" si="16"/>
        <v>MY4-51</v>
      </c>
      <c r="N75" s="133" t="str">
        <f t="shared" si="17"/>
        <v>MY4-51</v>
      </c>
      <c r="O75" s="241">
        <f t="shared" si="11"/>
        <v>0.13333333333333333</v>
      </c>
      <c r="P75" s="367">
        <f t="shared" si="12"/>
        <v>0</v>
      </c>
      <c r="Q75" s="238">
        <f t="shared" si="13"/>
        <v>0.13333333333333333</v>
      </c>
      <c r="R75" s="313">
        <f t="shared" si="14"/>
        <v>0.04</v>
      </c>
      <c r="S75" s="338"/>
      <c r="T75" s="115"/>
      <c r="U75" s="118"/>
      <c r="X75" s="278"/>
    </row>
    <row r="76" spans="1:24" ht="50.1" customHeight="1" x14ac:dyDescent="0.2">
      <c r="A76" s="140" t="s">
        <v>382</v>
      </c>
      <c r="B76" s="133"/>
      <c r="C76" s="136" t="str">
        <f t="shared" si="15"/>
        <v>MY4-52</v>
      </c>
      <c r="D76" s="353">
        <v>75</v>
      </c>
      <c r="E76" s="389">
        <v>10</v>
      </c>
      <c r="F76" s="164"/>
      <c r="G76" s="388">
        <v>10</v>
      </c>
      <c r="H76" s="390">
        <v>2</v>
      </c>
      <c r="I76" s="204"/>
      <c r="J76" s="204"/>
      <c r="K76" s="204"/>
      <c r="L76" s="204"/>
      <c r="M76" s="161" t="str">
        <f t="shared" si="16"/>
        <v>MY4-52</v>
      </c>
      <c r="N76" s="133" t="str">
        <f t="shared" si="17"/>
        <v>MY4-52</v>
      </c>
      <c r="O76" s="241">
        <f t="shared" si="11"/>
        <v>0.66666666666666663</v>
      </c>
      <c r="P76" s="367">
        <f t="shared" si="12"/>
        <v>0</v>
      </c>
      <c r="Q76" s="238">
        <f t="shared" si="13"/>
        <v>0.66666666666666663</v>
      </c>
      <c r="R76" s="313">
        <f t="shared" si="14"/>
        <v>0.13333333333333333</v>
      </c>
      <c r="S76" s="338"/>
      <c r="T76" s="115"/>
      <c r="U76" s="118"/>
      <c r="X76" s="278"/>
    </row>
    <row r="77" spans="1:24" ht="50.1" customHeight="1" x14ac:dyDescent="0.2">
      <c r="A77" s="140" t="s">
        <v>383</v>
      </c>
      <c r="B77" s="133"/>
      <c r="C77" s="136" t="str">
        <f t="shared" si="15"/>
        <v>MY4-53</v>
      </c>
      <c r="D77" s="353">
        <v>75</v>
      </c>
      <c r="E77" s="389">
        <v>35</v>
      </c>
      <c r="F77" s="164"/>
      <c r="G77" s="388">
        <v>30</v>
      </c>
      <c r="H77" s="390">
        <v>2</v>
      </c>
      <c r="I77" s="348"/>
      <c r="J77" s="348"/>
      <c r="K77" s="348"/>
      <c r="L77" s="348"/>
      <c r="M77" s="161" t="str">
        <f t="shared" si="16"/>
        <v>MY4-53</v>
      </c>
      <c r="N77" s="133" t="str">
        <f t="shared" si="17"/>
        <v>MY4-53</v>
      </c>
      <c r="O77" s="241">
        <f t="shared" si="11"/>
        <v>2.3333333333333335</v>
      </c>
      <c r="P77" s="367">
        <f t="shared" si="12"/>
        <v>0</v>
      </c>
      <c r="Q77" s="238">
        <f t="shared" si="13"/>
        <v>2</v>
      </c>
      <c r="R77" s="313">
        <f t="shared" si="14"/>
        <v>0.13333333333333333</v>
      </c>
      <c r="S77" s="338"/>
      <c r="T77" s="115"/>
      <c r="U77" s="118"/>
      <c r="X77" s="278"/>
    </row>
    <row r="78" spans="1:24" ht="50.1" customHeight="1" x14ac:dyDescent="0.2">
      <c r="A78" s="140" t="s">
        <v>384</v>
      </c>
      <c r="B78" s="133"/>
      <c r="C78" s="136" t="str">
        <f t="shared" si="15"/>
        <v>MY4-54</v>
      </c>
      <c r="D78" s="353">
        <v>75</v>
      </c>
      <c r="E78" s="389">
        <v>20</v>
      </c>
      <c r="F78" s="164"/>
      <c r="G78" s="388">
        <v>15</v>
      </c>
      <c r="H78" s="390">
        <v>5</v>
      </c>
      <c r="I78" s="348"/>
      <c r="J78" s="348"/>
      <c r="K78" s="348"/>
      <c r="L78" s="348"/>
      <c r="M78" s="161" t="str">
        <f t="shared" si="16"/>
        <v>MY4-54</v>
      </c>
      <c r="N78" s="133" t="str">
        <f t="shared" si="17"/>
        <v>MY4-54</v>
      </c>
      <c r="O78" s="241">
        <f t="shared" si="11"/>
        <v>1.3333333333333333</v>
      </c>
      <c r="P78" s="367">
        <f t="shared" si="12"/>
        <v>0</v>
      </c>
      <c r="Q78" s="238">
        <f t="shared" si="13"/>
        <v>1</v>
      </c>
      <c r="R78" s="313">
        <f t="shared" si="14"/>
        <v>0.33333333333333331</v>
      </c>
      <c r="S78" s="338"/>
      <c r="T78" s="115"/>
      <c r="U78" s="118"/>
      <c r="X78" s="278"/>
    </row>
    <row r="79" spans="1:24" ht="50.1" customHeight="1" x14ac:dyDescent="0.2">
      <c r="A79" s="140" t="s">
        <v>385</v>
      </c>
      <c r="B79" s="133"/>
      <c r="C79" s="136" t="str">
        <f t="shared" si="15"/>
        <v>MY4-55</v>
      </c>
      <c r="D79" s="353">
        <v>75</v>
      </c>
      <c r="E79" s="389">
        <v>80</v>
      </c>
      <c r="F79" s="164"/>
      <c r="G79" s="388">
        <v>55</v>
      </c>
      <c r="H79" s="390">
        <v>15</v>
      </c>
      <c r="I79" s="348"/>
      <c r="J79" s="348"/>
      <c r="K79" s="348"/>
      <c r="L79" s="348"/>
      <c r="M79" s="161" t="str">
        <f t="shared" si="16"/>
        <v>MY4-55</v>
      </c>
      <c r="N79" s="133" t="str">
        <f t="shared" si="17"/>
        <v>MY4-55</v>
      </c>
      <c r="O79" s="241">
        <f t="shared" si="11"/>
        <v>5.333333333333333</v>
      </c>
      <c r="P79" s="367">
        <f t="shared" si="12"/>
        <v>0</v>
      </c>
      <c r="Q79" s="238">
        <f t="shared" si="13"/>
        <v>3.6666666666666665</v>
      </c>
      <c r="R79" s="313">
        <f t="shared" si="14"/>
        <v>1</v>
      </c>
      <c r="S79" s="338"/>
      <c r="T79" s="115"/>
      <c r="U79" s="118"/>
      <c r="X79" s="278"/>
    </row>
    <row r="80" spans="1:24" ht="50.1" customHeight="1" x14ac:dyDescent="0.2">
      <c r="A80" s="140" t="s">
        <v>386</v>
      </c>
      <c r="B80" s="133"/>
      <c r="C80" s="136" t="str">
        <f t="shared" si="15"/>
        <v>MY4-56</v>
      </c>
      <c r="D80" s="353">
        <v>75</v>
      </c>
      <c r="E80" s="389">
        <v>2</v>
      </c>
      <c r="F80" s="174">
        <v>0.2</v>
      </c>
      <c r="G80" s="388">
        <v>2</v>
      </c>
      <c r="H80" s="182">
        <v>0.6</v>
      </c>
      <c r="I80" s="348"/>
      <c r="J80" s="348"/>
      <c r="K80" s="348"/>
      <c r="L80" s="348"/>
      <c r="M80" s="161" t="str">
        <f t="shared" si="16"/>
        <v>MY4-56</v>
      </c>
      <c r="N80" s="133" t="str">
        <f t="shared" si="17"/>
        <v>MY4-56</v>
      </c>
      <c r="O80" s="241">
        <f t="shared" si="11"/>
        <v>0.13333333333333333</v>
      </c>
      <c r="P80" s="237">
        <f t="shared" si="12"/>
        <v>1.3333333333333334E-2</v>
      </c>
      <c r="Q80" s="238">
        <f t="shared" si="13"/>
        <v>0.13333333333333333</v>
      </c>
      <c r="R80" s="313">
        <f t="shared" si="14"/>
        <v>0.04</v>
      </c>
      <c r="S80" s="338"/>
      <c r="T80" s="115"/>
      <c r="U80" s="118"/>
      <c r="X80" s="278"/>
    </row>
    <row r="81" spans="1:24" ht="50.1" customHeight="1" x14ac:dyDescent="0.2">
      <c r="A81" s="140" t="s">
        <v>387</v>
      </c>
      <c r="B81" s="133"/>
      <c r="C81" s="136" t="str">
        <f t="shared" si="15"/>
        <v>MY4-57</v>
      </c>
      <c r="D81" s="353">
        <v>75</v>
      </c>
      <c r="E81" s="389">
        <v>5</v>
      </c>
      <c r="F81" s="174">
        <v>0.4</v>
      </c>
      <c r="G81" s="388">
        <v>2</v>
      </c>
      <c r="H81" s="390">
        <v>1</v>
      </c>
      <c r="I81" s="348"/>
      <c r="J81" s="348"/>
      <c r="K81" s="348"/>
      <c r="L81" s="348"/>
      <c r="M81" s="161" t="str">
        <f t="shared" si="16"/>
        <v>MY4-57</v>
      </c>
      <c r="N81" s="133" t="str">
        <f t="shared" si="17"/>
        <v>MY4-57</v>
      </c>
      <c r="O81" s="241">
        <f t="shared" si="11"/>
        <v>0.33333333333333331</v>
      </c>
      <c r="P81" s="237">
        <f t="shared" si="12"/>
        <v>2.6666666666666668E-2</v>
      </c>
      <c r="Q81" s="238">
        <f t="shared" si="13"/>
        <v>0.13333333333333333</v>
      </c>
      <c r="R81" s="313">
        <f t="shared" si="14"/>
        <v>6.6666666666666666E-2</v>
      </c>
      <c r="S81" s="338"/>
      <c r="T81" s="115"/>
      <c r="U81" s="118"/>
      <c r="X81" s="278"/>
    </row>
    <row r="82" spans="1:24" ht="50.1" customHeight="1" x14ac:dyDescent="0.2">
      <c r="A82" s="140" t="s">
        <v>388</v>
      </c>
      <c r="B82" s="133"/>
      <c r="C82" s="136" t="str">
        <f t="shared" si="15"/>
        <v>MY4-58</v>
      </c>
      <c r="D82" s="353">
        <v>75</v>
      </c>
      <c r="E82" s="389">
        <v>10</v>
      </c>
      <c r="F82" s="174">
        <v>0.6</v>
      </c>
      <c r="G82" s="388">
        <v>5</v>
      </c>
      <c r="H82" s="390">
        <v>2</v>
      </c>
      <c r="I82" s="348"/>
      <c r="J82" s="348"/>
      <c r="K82" s="348"/>
      <c r="L82" s="348"/>
      <c r="M82" s="161" t="str">
        <f t="shared" si="16"/>
        <v>MY4-58</v>
      </c>
      <c r="N82" s="133" t="str">
        <f t="shared" si="17"/>
        <v>MY4-58</v>
      </c>
      <c r="O82" s="241">
        <f t="shared" si="11"/>
        <v>0.66666666666666663</v>
      </c>
      <c r="P82" s="237">
        <f t="shared" si="12"/>
        <v>0.04</v>
      </c>
      <c r="Q82" s="238">
        <f t="shared" si="13"/>
        <v>0.33333333333333331</v>
      </c>
      <c r="R82" s="313">
        <f t="shared" si="14"/>
        <v>0.13333333333333333</v>
      </c>
      <c r="S82" s="338"/>
      <c r="T82" s="115"/>
      <c r="U82" s="118"/>
      <c r="X82" s="278"/>
    </row>
    <row r="83" spans="1:24" ht="50.1" customHeight="1" x14ac:dyDescent="0.2">
      <c r="A83" s="140" t="s">
        <v>389</v>
      </c>
      <c r="B83" s="133"/>
      <c r="C83" s="136" t="str">
        <f t="shared" si="15"/>
        <v>MY4-59</v>
      </c>
      <c r="D83" s="353">
        <v>75</v>
      </c>
      <c r="E83" s="389">
        <v>15</v>
      </c>
      <c r="F83" s="394">
        <v>1</v>
      </c>
      <c r="G83" s="388">
        <v>10</v>
      </c>
      <c r="H83" s="390">
        <v>5</v>
      </c>
      <c r="I83" s="348"/>
      <c r="J83" s="348"/>
      <c r="K83" s="348"/>
      <c r="L83" s="348"/>
      <c r="M83" s="161" t="str">
        <f t="shared" si="16"/>
        <v>MY4-59</v>
      </c>
      <c r="N83" s="133" t="str">
        <f t="shared" si="17"/>
        <v>MY4-59</v>
      </c>
      <c r="O83" s="241">
        <f t="shared" si="11"/>
        <v>1</v>
      </c>
      <c r="P83" s="237">
        <f t="shared" si="12"/>
        <v>6.6666666666666666E-2</v>
      </c>
      <c r="Q83" s="238">
        <f t="shared" si="13"/>
        <v>0.66666666666666663</v>
      </c>
      <c r="R83" s="313">
        <f t="shared" si="14"/>
        <v>0.33333333333333331</v>
      </c>
      <c r="S83" s="338"/>
      <c r="T83" s="115"/>
      <c r="U83" s="118"/>
      <c r="X83" s="278"/>
    </row>
    <row r="84" spans="1:24" ht="50.1" customHeight="1" x14ac:dyDescent="0.2">
      <c r="A84" s="140" t="s">
        <v>390</v>
      </c>
      <c r="B84" s="133"/>
      <c r="C84" s="136" t="str">
        <f t="shared" si="15"/>
        <v>MY4-60</v>
      </c>
      <c r="D84" s="353">
        <v>75</v>
      </c>
      <c r="E84" s="389">
        <v>65</v>
      </c>
      <c r="F84" s="394">
        <v>10</v>
      </c>
      <c r="G84" s="388">
        <v>50</v>
      </c>
      <c r="H84" s="390">
        <v>25</v>
      </c>
      <c r="I84" s="348"/>
      <c r="J84" s="348"/>
      <c r="K84" s="348"/>
      <c r="L84" s="348"/>
      <c r="M84" s="161" t="str">
        <f t="shared" si="16"/>
        <v>MY4-60</v>
      </c>
      <c r="N84" s="133" t="str">
        <f t="shared" si="17"/>
        <v>MY4-60</v>
      </c>
      <c r="O84" s="241">
        <f t="shared" si="11"/>
        <v>4.333333333333333</v>
      </c>
      <c r="P84" s="237">
        <f t="shared" si="12"/>
        <v>0.66666666666666663</v>
      </c>
      <c r="Q84" s="238">
        <f t="shared" si="13"/>
        <v>3.3333333333333335</v>
      </c>
      <c r="R84" s="313">
        <f t="shared" si="14"/>
        <v>1.6666666666666667</v>
      </c>
      <c r="S84" s="338"/>
      <c r="T84" s="115"/>
      <c r="U84" s="118"/>
      <c r="X84" s="278"/>
    </row>
    <row r="85" spans="1:24" ht="50.1" customHeight="1" x14ac:dyDescent="0.2">
      <c r="A85" s="140" t="s">
        <v>391</v>
      </c>
      <c r="B85" s="133"/>
      <c r="C85" s="136" t="str">
        <f t="shared" si="15"/>
        <v>MY4-61</v>
      </c>
      <c r="D85" s="353">
        <v>75</v>
      </c>
      <c r="E85" s="181">
        <v>0.6</v>
      </c>
      <c r="F85" s="174">
        <v>0.2</v>
      </c>
      <c r="G85" s="173">
        <v>0.2</v>
      </c>
      <c r="H85" s="166"/>
      <c r="I85" s="348"/>
      <c r="J85" s="348"/>
      <c r="K85" s="348"/>
      <c r="L85" s="348"/>
      <c r="M85" s="161" t="str">
        <f t="shared" si="16"/>
        <v>MY4-61</v>
      </c>
      <c r="N85" s="133" t="str">
        <f t="shared" si="17"/>
        <v>MY4-61</v>
      </c>
      <c r="O85" s="241">
        <f t="shared" si="11"/>
        <v>0.04</v>
      </c>
      <c r="P85" s="237">
        <f t="shared" si="12"/>
        <v>1.3333333333333334E-2</v>
      </c>
      <c r="Q85" s="238">
        <f t="shared" si="13"/>
        <v>1.3333333333333334E-2</v>
      </c>
      <c r="R85" s="315">
        <f t="shared" si="14"/>
        <v>0</v>
      </c>
      <c r="S85" s="338"/>
      <c r="T85" s="115"/>
      <c r="U85" s="118"/>
      <c r="X85" s="278"/>
    </row>
    <row r="86" spans="1:24" ht="50.1" customHeight="1" x14ac:dyDescent="0.2">
      <c r="A86" s="140" t="s">
        <v>392</v>
      </c>
      <c r="B86" s="133"/>
      <c r="C86" s="136" t="str">
        <f t="shared" si="15"/>
        <v>MY4-62</v>
      </c>
      <c r="D86" s="353">
        <v>75</v>
      </c>
      <c r="E86" s="389">
        <v>2</v>
      </c>
      <c r="F86" s="174">
        <v>0.6</v>
      </c>
      <c r="G86" s="173">
        <v>0.6</v>
      </c>
      <c r="H86" s="166"/>
      <c r="I86" s="348"/>
      <c r="J86" s="348"/>
      <c r="K86" s="348"/>
      <c r="L86" s="348"/>
      <c r="M86" s="161" t="str">
        <f t="shared" si="16"/>
        <v>MY4-62</v>
      </c>
      <c r="N86" s="133" t="str">
        <f t="shared" si="17"/>
        <v>MY4-62</v>
      </c>
      <c r="O86" s="241">
        <f t="shared" si="11"/>
        <v>0.13333333333333333</v>
      </c>
      <c r="P86" s="237">
        <f t="shared" si="12"/>
        <v>0.04</v>
      </c>
      <c r="Q86" s="238">
        <f t="shared" si="13"/>
        <v>0.04</v>
      </c>
      <c r="R86" s="315">
        <f t="shared" si="14"/>
        <v>0</v>
      </c>
      <c r="S86" s="338"/>
      <c r="T86" s="115"/>
      <c r="U86" s="118"/>
      <c r="X86" s="278"/>
    </row>
    <row r="87" spans="1:24" ht="50.1" customHeight="1" x14ac:dyDescent="0.2">
      <c r="A87" s="140" t="s">
        <v>393</v>
      </c>
      <c r="B87" s="133"/>
      <c r="C87" s="136" t="str">
        <f t="shared" si="15"/>
        <v>MY4-63</v>
      </c>
      <c r="D87" s="353">
        <v>75</v>
      </c>
      <c r="E87" s="389">
        <v>5</v>
      </c>
      <c r="F87" s="394">
        <v>1</v>
      </c>
      <c r="G87" s="388">
        <v>1</v>
      </c>
      <c r="H87" s="166"/>
      <c r="I87" s="348"/>
      <c r="J87" s="348"/>
      <c r="K87" s="348"/>
      <c r="L87" s="348"/>
      <c r="M87" s="161" t="str">
        <f t="shared" si="16"/>
        <v>MY4-63</v>
      </c>
      <c r="N87" s="133" t="str">
        <f t="shared" si="17"/>
        <v>MY4-63</v>
      </c>
      <c r="O87" s="241">
        <f t="shared" si="11"/>
        <v>0.33333333333333331</v>
      </c>
      <c r="P87" s="237">
        <f t="shared" si="12"/>
        <v>6.6666666666666666E-2</v>
      </c>
      <c r="Q87" s="238">
        <f t="shared" si="13"/>
        <v>6.6666666666666666E-2</v>
      </c>
      <c r="R87" s="315">
        <f t="shared" si="14"/>
        <v>0</v>
      </c>
      <c r="S87" s="338"/>
      <c r="T87" s="115"/>
      <c r="U87" s="118"/>
      <c r="X87" s="278"/>
    </row>
    <row r="88" spans="1:24" ht="50.1" customHeight="1" x14ac:dyDescent="0.2">
      <c r="A88" s="140" t="s">
        <v>394</v>
      </c>
      <c r="B88" s="133"/>
      <c r="C88" s="136" t="str">
        <f t="shared" si="15"/>
        <v>MY4-64</v>
      </c>
      <c r="D88" s="353">
        <v>75</v>
      </c>
      <c r="E88" s="389">
        <v>25</v>
      </c>
      <c r="F88" s="394">
        <v>5</v>
      </c>
      <c r="G88" s="388">
        <v>5</v>
      </c>
      <c r="H88" s="166"/>
      <c r="I88" s="348"/>
      <c r="J88" s="348"/>
      <c r="K88" s="348"/>
      <c r="L88" s="348"/>
      <c r="M88" s="161" t="str">
        <f t="shared" ref="M88:M119" si="18">A88</f>
        <v>MY4-64</v>
      </c>
      <c r="N88" s="133" t="str">
        <f t="shared" ref="N88:N119" si="19">C88</f>
        <v>MY4-64</v>
      </c>
      <c r="O88" s="241">
        <f t="shared" si="11"/>
        <v>1.6666666666666667</v>
      </c>
      <c r="P88" s="237">
        <f t="shared" si="12"/>
        <v>0.33333333333333331</v>
      </c>
      <c r="Q88" s="238">
        <f t="shared" si="13"/>
        <v>0.33333333333333331</v>
      </c>
      <c r="R88" s="315">
        <f t="shared" si="14"/>
        <v>0</v>
      </c>
      <c r="S88" s="338"/>
      <c r="T88" s="115"/>
      <c r="U88" s="118"/>
      <c r="X88" s="278"/>
    </row>
    <row r="89" spans="1:24" ht="50.1" customHeight="1" thickBot="1" x14ac:dyDescent="0.25">
      <c r="A89" s="147" t="s">
        <v>395</v>
      </c>
      <c r="B89" s="376"/>
      <c r="C89" s="148" t="str">
        <f t="shared" si="15"/>
        <v>MY4-65</v>
      </c>
      <c r="D89" s="354">
        <v>75</v>
      </c>
      <c r="E89" s="392">
        <v>100</v>
      </c>
      <c r="F89" s="395">
        <v>25</v>
      </c>
      <c r="G89" s="393">
        <v>25</v>
      </c>
      <c r="H89" s="167"/>
      <c r="I89" s="348"/>
      <c r="J89" s="348"/>
      <c r="K89" s="348"/>
      <c r="L89" s="348"/>
      <c r="M89" s="381" t="str">
        <f t="shared" si="18"/>
        <v>MY4-65</v>
      </c>
      <c r="N89" s="376" t="str">
        <f t="shared" si="19"/>
        <v>MY4-65</v>
      </c>
      <c r="O89" s="242">
        <f t="shared" si="11"/>
        <v>6.666666666666667</v>
      </c>
      <c r="P89" s="244">
        <f t="shared" si="12"/>
        <v>1.6666666666666667</v>
      </c>
      <c r="Q89" s="243">
        <f t="shared" si="13"/>
        <v>1.6666666666666667</v>
      </c>
      <c r="R89" s="370">
        <f t="shared" si="14"/>
        <v>0</v>
      </c>
      <c r="S89" s="338"/>
      <c r="T89" s="115"/>
      <c r="U89" s="118"/>
      <c r="X89" s="278"/>
    </row>
    <row r="90" spans="1:24" ht="50.1" customHeight="1" x14ac:dyDescent="0.2">
      <c r="A90" s="236" t="s">
        <v>396</v>
      </c>
      <c r="B90" s="375"/>
      <c r="C90" s="125" t="str">
        <f t="shared" si="15"/>
        <v>MY4-66</v>
      </c>
      <c r="D90" s="352">
        <v>75</v>
      </c>
      <c r="E90" s="217">
        <v>0.2</v>
      </c>
      <c r="F90" s="176"/>
      <c r="G90" s="386">
        <v>2</v>
      </c>
      <c r="H90" s="165"/>
      <c r="I90" s="348"/>
      <c r="J90" s="348"/>
      <c r="K90" s="348"/>
      <c r="L90" s="348"/>
      <c r="M90" s="380" t="str">
        <f t="shared" si="18"/>
        <v>MY4-66</v>
      </c>
      <c r="N90" s="375" t="str">
        <f t="shared" si="19"/>
        <v>MY4-66</v>
      </c>
      <c r="O90" s="239">
        <f t="shared" si="11"/>
        <v>1.3333333333333334E-2</v>
      </c>
      <c r="P90" s="372">
        <f t="shared" si="12"/>
        <v>0</v>
      </c>
      <c r="Q90" s="240">
        <f t="shared" si="13"/>
        <v>0.13333333333333333</v>
      </c>
      <c r="R90" s="373">
        <f t="shared" si="14"/>
        <v>0</v>
      </c>
      <c r="S90" s="338"/>
      <c r="T90" s="115"/>
      <c r="U90" s="118"/>
      <c r="X90" s="278"/>
    </row>
    <row r="91" spans="1:24" ht="50.1" customHeight="1" x14ac:dyDescent="0.2">
      <c r="A91" s="140" t="s">
        <v>397</v>
      </c>
      <c r="B91" s="133"/>
      <c r="C91" s="136" t="str">
        <f t="shared" si="15"/>
        <v>MY4-67</v>
      </c>
      <c r="D91" s="353">
        <v>75</v>
      </c>
      <c r="E91" s="181">
        <v>0.4</v>
      </c>
      <c r="F91" s="164"/>
      <c r="G91" s="388">
        <v>1</v>
      </c>
      <c r="H91" s="166"/>
      <c r="I91" s="348"/>
      <c r="J91" s="348"/>
      <c r="K91" s="348"/>
      <c r="L91" s="348"/>
      <c r="M91" s="161" t="str">
        <f t="shared" si="18"/>
        <v>MY4-67</v>
      </c>
      <c r="N91" s="133" t="str">
        <f t="shared" si="19"/>
        <v>MY4-67</v>
      </c>
      <c r="O91" s="241">
        <f t="shared" ref="O91:O154" si="20">E91/$P$22</f>
        <v>2.6666666666666668E-2</v>
      </c>
      <c r="P91" s="367">
        <f t="shared" ref="P91:P154" si="21">F91/$P$22</f>
        <v>0</v>
      </c>
      <c r="Q91" s="238">
        <f t="shared" ref="Q91:Q154" si="22">G91/$P$22</f>
        <v>6.6666666666666666E-2</v>
      </c>
      <c r="R91" s="315">
        <f t="shared" ref="R91:R154" si="23">H91/$P$22</f>
        <v>0</v>
      </c>
      <c r="S91" s="338"/>
      <c r="T91" s="115"/>
      <c r="U91" s="118"/>
      <c r="X91" s="278"/>
    </row>
    <row r="92" spans="1:24" ht="50.1" customHeight="1" x14ac:dyDescent="0.2">
      <c r="A92" s="140" t="s">
        <v>398</v>
      </c>
      <c r="B92" s="133"/>
      <c r="C92" s="136" t="str">
        <f t="shared" ref="C92:C155" si="24">A92</f>
        <v>MY4-68</v>
      </c>
      <c r="D92" s="353">
        <v>75</v>
      </c>
      <c r="E92" s="181">
        <v>0.2</v>
      </c>
      <c r="F92" s="164"/>
      <c r="G92" s="173">
        <v>0.8</v>
      </c>
      <c r="H92" s="166"/>
      <c r="I92" s="348"/>
      <c r="J92" s="348"/>
      <c r="K92" s="348"/>
      <c r="L92" s="348"/>
      <c r="M92" s="161" t="str">
        <f t="shared" si="18"/>
        <v>MY4-68</v>
      </c>
      <c r="N92" s="133" t="str">
        <f t="shared" si="19"/>
        <v>MY4-68</v>
      </c>
      <c r="O92" s="241">
        <f t="shared" si="20"/>
        <v>1.3333333333333334E-2</v>
      </c>
      <c r="P92" s="367">
        <f t="shared" si="21"/>
        <v>0</v>
      </c>
      <c r="Q92" s="238">
        <f t="shared" si="22"/>
        <v>5.3333333333333337E-2</v>
      </c>
      <c r="R92" s="315">
        <f t="shared" si="23"/>
        <v>0</v>
      </c>
      <c r="S92" s="338"/>
      <c r="T92" s="115"/>
      <c r="U92" s="118"/>
      <c r="X92" s="278"/>
    </row>
    <row r="93" spans="1:24" ht="50.1" customHeight="1" x14ac:dyDescent="0.2">
      <c r="A93" s="140" t="s">
        <v>399</v>
      </c>
      <c r="B93" s="133"/>
      <c r="C93" s="136" t="str">
        <f t="shared" si="24"/>
        <v>MY4-69</v>
      </c>
      <c r="D93" s="353">
        <v>75</v>
      </c>
      <c r="E93" s="181">
        <v>0.4</v>
      </c>
      <c r="F93" s="164"/>
      <c r="G93" s="388">
        <v>2</v>
      </c>
      <c r="H93" s="166"/>
      <c r="I93" s="348"/>
      <c r="J93" s="348"/>
      <c r="K93" s="348"/>
      <c r="L93" s="348"/>
      <c r="M93" s="161" t="str">
        <f t="shared" si="18"/>
        <v>MY4-69</v>
      </c>
      <c r="N93" s="133" t="str">
        <f t="shared" si="19"/>
        <v>MY4-69</v>
      </c>
      <c r="O93" s="241">
        <f t="shared" si="20"/>
        <v>2.6666666666666668E-2</v>
      </c>
      <c r="P93" s="367">
        <f t="shared" si="21"/>
        <v>0</v>
      </c>
      <c r="Q93" s="238">
        <f t="shared" si="22"/>
        <v>0.13333333333333333</v>
      </c>
      <c r="R93" s="315">
        <f t="shared" si="23"/>
        <v>0</v>
      </c>
      <c r="S93" s="338"/>
      <c r="T93" s="115"/>
      <c r="U93" s="118"/>
      <c r="X93" s="278"/>
    </row>
    <row r="94" spans="1:24" ht="50.1" customHeight="1" x14ac:dyDescent="0.2">
      <c r="A94" s="140" t="s">
        <v>400</v>
      </c>
      <c r="B94" s="133"/>
      <c r="C94" s="136" t="str">
        <f t="shared" si="24"/>
        <v>MY4-70</v>
      </c>
      <c r="D94" s="353">
        <v>75</v>
      </c>
      <c r="E94" s="181">
        <v>0.6</v>
      </c>
      <c r="F94" s="164"/>
      <c r="G94" s="388">
        <v>10</v>
      </c>
      <c r="H94" s="166"/>
      <c r="I94" s="348"/>
      <c r="J94" s="348"/>
      <c r="K94" s="348"/>
      <c r="L94" s="348"/>
      <c r="M94" s="161" t="str">
        <f t="shared" si="18"/>
        <v>MY4-70</v>
      </c>
      <c r="N94" s="133" t="str">
        <f t="shared" si="19"/>
        <v>MY4-70</v>
      </c>
      <c r="O94" s="241">
        <f t="shared" si="20"/>
        <v>0.04</v>
      </c>
      <c r="P94" s="367">
        <f t="shared" si="21"/>
        <v>0</v>
      </c>
      <c r="Q94" s="238">
        <f t="shared" si="22"/>
        <v>0.66666666666666663</v>
      </c>
      <c r="R94" s="315">
        <f t="shared" si="23"/>
        <v>0</v>
      </c>
      <c r="S94" s="338"/>
      <c r="T94" s="115"/>
      <c r="U94" s="118"/>
      <c r="X94" s="278"/>
    </row>
    <row r="95" spans="1:24" ht="50.1" customHeight="1" x14ac:dyDescent="0.2">
      <c r="A95" s="140" t="s">
        <v>401</v>
      </c>
      <c r="B95" s="133"/>
      <c r="C95" s="136" t="str">
        <f t="shared" si="24"/>
        <v>MY4-71</v>
      </c>
      <c r="D95" s="353">
        <v>75</v>
      </c>
      <c r="E95" s="180"/>
      <c r="F95" s="164"/>
      <c r="G95" s="173">
        <v>0.8</v>
      </c>
      <c r="H95" s="166"/>
      <c r="I95" s="348"/>
      <c r="J95" s="348"/>
      <c r="K95" s="348"/>
      <c r="L95" s="348"/>
      <c r="M95" s="161" t="str">
        <f t="shared" si="18"/>
        <v>MY4-71</v>
      </c>
      <c r="N95" s="133" t="str">
        <f t="shared" si="19"/>
        <v>MY4-71</v>
      </c>
      <c r="O95" s="366">
        <f t="shared" si="20"/>
        <v>0</v>
      </c>
      <c r="P95" s="367">
        <f t="shared" si="21"/>
        <v>0</v>
      </c>
      <c r="Q95" s="238">
        <f t="shared" si="22"/>
        <v>5.3333333333333337E-2</v>
      </c>
      <c r="R95" s="315">
        <f t="shared" si="23"/>
        <v>0</v>
      </c>
      <c r="S95" s="338"/>
      <c r="T95" s="115"/>
      <c r="U95" s="118"/>
      <c r="X95" s="278"/>
    </row>
    <row r="96" spans="1:24" ht="50.1" customHeight="1" x14ac:dyDescent="0.2">
      <c r="A96" s="140" t="s">
        <v>402</v>
      </c>
      <c r="B96" s="133"/>
      <c r="C96" s="136" t="str">
        <f t="shared" si="24"/>
        <v>MY4-72</v>
      </c>
      <c r="D96" s="353">
        <v>75</v>
      </c>
      <c r="E96" s="181">
        <v>0.2</v>
      </c>
      <c r="F96" s="164"/>
      <c r="G96" s="388">
        <v>5</v>
      </c>
      <c r="H96" s="166"/>
      <c r="I96" s="351"/>
      <c r="J96" s="351"/>
      <c r="K96" s="351"/>
      <c r="L96" s="351"/>
      <c r="M96" s="161" t="str">
        <f t="shared" si="18"/>
        <v>MY4-72</v>
      </c>
      <c r="N96" s="133" t="str">
        <f t="shared" si="19"/>
        <v>MY4-72</v>
      </c>
      <c r="O96" s="241">
        <f t="shared" si="20"/>
        <v>1.3333333333333334E-2</v>
      </c>
      <c r="P96" s="367">
        <f t="shared" si="21"/>
        <v>0</v>
      </c>
      <c r="Q96" s="238">
        <f t="shared" si="22"/>
        <v>0.33333333333333331</v>
      </c>
      <c r="R96" s="315">
        <f t="shared" si="23"/>
        <v>0</v>
      </c>
      <c r="S96" s="338"/>
      <c r="T96" s="115"/>
      <c r="U96" s="118"/>
      <c r="X96" s="278"/>
    </row>
    <row r="97" spans="1:24" ht="50.1" customHeight="1" x14ac:dyDescent="0.2">
      <c r="A97" s="140" t="s">
        <v>403</v>
      </c>
      <c r="B97" s="133"/>
      <c r="C97" s="136" t="str">
        <f t="shared" si="24"/>
        <v>MY4-73</v>
      </c>
      <c r="D97" s="353">
        <v>75</v>
      </c>
      <c r="E97" s="181">
        <v>0.4</v>
      </c>
      <c r="F97" s="164"/>
      <c r="G97" s="388">
        <v>10</v>
      </c>
      <c r="H97" s="166"/>
      <c r="I97" s="348"/>
      <c r="J97" s="348"/>
      <c r="K97" s="348"/>
      <c r="L97" s="348"/>
      <c r="M97" s="161" t="str">
        <f t="shared" si="18"/>
        <v>MY4-73</v>
      </c>
      <c r="N97" s="133" t="str">
        <f t="shared" si="19"/>
        <v>MY4-73</v>
      </c>
      <c r="O97" s="241">
        <f t="shared" si="20"/>
        <v>2.6666666666666668E-2</v>
      </c>
      <c r="P97" s="367">
        <f t="shared" si="21"/>
        <v>0</v>
      </c>
      <c r="Q97" s="238">
        <f t="shared" si="22"/>
        <v>0.66666666666666663</v>
      </c>
      <c r="R97" s="315">
        <f t="shared" si="23"/>
        <v>0</v>
      </c>
      <c r="S97" s="338"/>
      <c r="T97" s="115"/>
      <c r="U97" s="118"/>
      <c r="X97" s="278"/>
    </row>
    <row r="98" spans="1:24" ht="50.1" customHeight="1" x14ac:dyDescent="0.2">
      <c r="A98" s="140" t="s">
        <v>404</v>
      </c>
      <c r="B98" s="133"/>
      <c r="C98" s="136" t="str">
        <f t="shared" si="24"/>
        <v>MY4-74</v>
      </c>
      <c r="D98" s="353">
        <v>75</v>
      </c>
      <c r="E98" s="181">
        <v>0.6</v>
      </c>
      <c r="F98" s="164"/>
      <c r="G98" s="388">
        <v>25</v>
      </c>
      <c r="H98" s="166"/>
      <c r="I98" s="204"/>
      <c r="J98" s="204"/>
      <c r="K98" s="204"/>
      <c r="L98" s="204"/>
      <c r="M98" s="161" t="str">
        <f t="shared" si="18"/>
        <v>MY4-74</v>
      </c>
      <c r="N98" s="133" t="str">
        <f t="shared" si="19"/>
        <v>MY4-74</v>
      </c>
      <c r="O98" s="241">
        <f t="shared" si="20"/>
        <v>0.04</v>
      </c>
      <c r="P98" s="367">
        <f t="shared" si="21"/>
        <v>0</v>
      </c>
      <c r="Q98" s="238">
        <f t="shared" si="22"/>
        <v>1.6666666666666667</v>
      </c>
      <c r="R98" s="315">
        <f t="shared" si="23"/>
        <v>0</v>
      </c>
      <c r="S98" s="338"/>
      <c r="T98" s="115"/>
      <c r="U98" s="118"/>
      <c r="X98" s="278"/>
    </row>
    <row r="99" spans="1:24" ht="50.1" customHeight="1" x14ac:dyDescent="0.2">
      <c r="A99" s="140" t="s">
        <v>405</v>
      </c>
      <c r="B99" s="133"/>
      <c r="C99" s="136" t="str">
        <f t="shared" si="24"/>
        <v>MY4-75</v>
      </c>
      <c r="D99" s="353">
        <v>75</v>
      </c>
      <c r="E99" s="389">
        <v>1</v>
      </c>
      <c r="F99" s="164"/>
      <c r="G99" s="388">
        <v>25</v>
      </c>
      <c r="H99" s="166"/>
      <c r="I99" s="204"/>
      <c r="J99" s="204"/>
      <c r="K99" s="204"/>
      <c r="L99" s="204"/>
      <c r="M99" s="161" t="str">
        <f t="shared" si="18"/>
        <v>MY4-75</v>
      </c>
      <c r="N99" s="133" t="str">
        <f t="shared" si="19"/>
        <v>MY4-75</v>
      </c>
      <c r="O99" s="241">
        <f t="shared" si="20"/>
        <v>6.6666666666666666E-2</v>
      </c>
      <c r="P99" s="367">
        <f t="shared" si="21"/>
        <v>0</v>
      </c>
      <c r="Q99" s="238">
        <f t="shared" si="22"/>
        <v>1.6666666666666667</v>
      </c>
      <c r="R99" s="315">
        <f t="shared" si="23"/>
        <v>0</v>
      </c>
      <c r="S99" s="338"/>
      <c r="T99" s="115"/>
      <c r="U99" s="118"/>
      <c r="X99" s="278"/>
    </row>
    <row r="100" spans="1:24" ht="50.1" customHeight="1" x14ac:dyDescent="0.2">
      <c r="A100" s="140" t="s">
        <v>406</v>
      </c>
      <c r="B100" s="133"/>
      <c r="C100" s="136" t="str">
        <f t="shared" si="24"/>
        <v>MY4-76</v>
      </c>
      <c r="D100" s="353">
        <v>75</v>
      </c>
      <c r="E100" s="180"/>
      <c r="F100" s="164"/>
      <c r="G100" s="388">
        <v>2</v>
      </c>
      <c r="H100" s="166"/>
      <c r="I100" s="351"/>
      <c r="J100" s="351"/>
      <c r="K100" s="351"/>
      <c r="L100" s="351"/>
      <c r="M100" s="161" t="str">
        <f t="shared" si="18"/>
        <v>MY4-76</v>
      </c>
      <c r="N100" s="133" t="str">
        <f t="shared" si="19"/>
        <v>MY4-76</v>
      </c>
      <c r="O100" s="366">
        <f t="shared" si="20"/>
        <v>0</v>
      </c>
      <c r="P100" s="367">
        <f t="shared" si="21"/>
        <v>0</v>
      </c>
      <c r="Q100" s="238">
        <f t="shared" si="22"/>
        <v>0.13333333333333333</v>
      </c>
      <c r="R100" s="315">
        <f t="shared" si="23"/>
        <v>0</v>
      </c>
      <c r="S100" s="338"/>
      <c r="T100" s="115"/>
      <c r="U100" s="118"/>
      <c r="X100" s="278"/>
    </row>
    <row r="101" spans="1:24" ht="50.1" customHeight="1" x14ac:dyDescent="0.2">
      <c r="A101" s="140" t="s">
        <v>407</v>
      </c>
      <c r="B101" s="133"/>
      <c r="C101" s="136" t="str">
        <f t="shared" si="24"/>
        <v>MY4-77</v>
      </c>
      <c r="D101" s="353">
        <v>75</v>
      </c>
      <c r="E101" s="180"/>
      <c r="F101" s="164"/>
      <c r="G101" s="388">
        <v>5</v>
      </c>
      <c r="H101" s="166"/>
      <c r="I101" s="348"/>
      <c r="J101" s="348"/>
      <c r="K101" s="348"/>
      <c r="L101" s="348"/>
      <c r="M101" s="161" t="str">
        <f t="shared" si="18"/>
        <v>MY4-77</v>
      </c>
      <c r="N101" s="133" t="str">
        <f t="shared" si="19"/>
        <v>MY4-77</v>
      </c>
      <c r="O101" s="366">
        <f t="shared" si="20"/>
        <v>0</v>
      </c>
      <c r="P101" s="367">
        <f t="shared" si="21"/>
        <v>0</v>
      </c>
      <c r="Q101" s="238">
        <f t="shared" si="22"/>
        <v>0.33333333333333331</v>
      </c>
      <c r="R101" s="315">
        <f t="shared" si="23"/>
        <v>0</v>
      </c>
      <c r="S101" s="338"/>
      <c r="T101" s="115"/>
      <c r="U101" s="118"/>
      <c r="X101" s="278"/>
    </row>
    <row r="102" spans="1:24" ht="50.1" customHeight="1" x14ac:dyDescent="0.2">
      <c r="A102" s="140" t="s">
        <v>408</v>
      </c>
      <c r="B102" s="133"/>
      <c r="C102" s="136" t="str">
        <f t="shared" si="24"/>
        <v>MY4-78</v>
      </c>
      <c r="D102" s="353">
        <v>75</v>
      </c>
      <c r="E102" s="389">
        <v>1</v>
      </c>
      <c r="F102" s="164"/>
      <c r="G102" s="388">
        <v>50</v>
      </c>
      <c r="H102" s="166"/>
      <c r="I102" s="204"/>
      <c r="J102" s="204"/>
      <c r="K102" s="204"/>
      <c r="L102" s="204"/>
      <c r="M102" s="161" t="str">
        <f t="shared" si="18"/>
        <v>MY4-78</v>
      </c>
      <c r="N102" s="133" t="str">
        <f t="shared" si="19"/>
        <v>MY4-78</v>
      </c>
      <c r="O102" s="241">
        <f t="shared" si="20"/>
        <v>6.6666666666666666E-2</v>
      </c>
      <c r="P102" s="367">
        <f t="shared" si="21"/>
        <v>0</v>
      </c>
      <c r="Q102" s="238">
        <f t="shared" si="22"/>
        <v>3.3333333333333335</v>
      </c>
      <c r="R102" s="315">
        <f t="shared" si="23"/>
        <v>0</v>
      </c>
      <c r="S102" s="338"/>
      <c r="T102" s="115"/>
      <c r="U102" s="118"/>
      <c r="V102" s="133"/>
      <c r="W102" s="133"/>
      <c r="X102" s="278"/>
    </row>
    <row r="103" spans="1:24" ht="50.1" customHeight="1" x14ac:dyDescent="0.2">
      <c r="A103" s="140" t="s">
        <v>409</v>
      </c>
      <c r="B103" s="133"/>
      <c r="C103" s="136" t="str">
        <f t="shared" si="24"/>
        <v>MY4-79</v>
      </c>
      <c r="D103" s="353">
        <v>75</v>
      </c>
      <c r="E103" s="389">
        <v>2</v>
      </c>
      <c r="F103" s="164"/>
      <c r="G103" s="388">
        <v>95</v>
      </c>
      <c r="H103" s="166"/>
      <c r="I103" s="348"/>
      <c r="J103" s="348"/>
      <c r="K103" s="348"/>
      <c r="L103" s="348"/>
      <c r="M103" s="161" t="str">
        <f t="shared" si="18"/>
        <v>MY4-79</v>
      </c>
      <c r="N103" s="133" t="str">
        <f t="shared" si="19"/>
        <v>MY4-79</v>
      </c>
      <c r="O103" s="241">
        <f t="shared" si="20"/>
        <v>0.13333333333333333</v>
      </c>
      <c r="P103" s="367">
        <f t="shared" si="21"/>
        <v>0</v>
      </c>
      <c r="Q103" s="238">
        <f t="shared" si="22"/>
        <v>6.333333333333333</v>
      </c>
      <c r="R103" s="315">
        <f t="shared" si="23"/>
        <v>0</v>
      </c>
      <c r="S103" s="338"/>
      <c r="T103" s="115"/>
      <c r="U103" s="118"/>
      <c r="X103" s="278"/>
    </row>
    <row r="104" spans="1:24" ht="50.1" customHeight="1" x14ac:dyDescent="0.2">
      <c r="A104" s="140" t="s">
        <v>410</v>
      </c>
      <c r="B104" s="133"/>
      <c r="C104" s="136" t="str">
        <f t="shared" si="24"/>
        <v>MY4-80</v>
      </c>
      <c r="D104" s="353">
        <v>75</v>
      </c>
      <c r="E104" s="389">
        <v>5</v>
      </c>
      <c r="F104" s="164"/>
      <c r="G104" s="388">
        <v>95</v>
      </c>
      <c r="H104" s="166"/>
      <c r="I104" s="348"/>
      <c r="J104" s="348"/>
      <c r="K104" s="348"/>
      <c r="L104" s="348"/>
      <c r="M104" s="161" t="str">
        <f t="shared" si="18"/>
        <v>MY4-80</v>
      </c>
      <c r="N104" s="133" t="str">
        <f t="shared" si="19"/>
        <v>MY4-80</v>
      </c>
      <c r="O104" s="241">
        <f t="shared" si="20"/>
        <v>0.33333333333333331</v>
      </c>
      <c r="P104" s="367">
        <f t="shared" si="21"/>
        <v>0</v>
      </c>
      <c r="Q104" s="238">
        <f t="shared" si="22"/>
        <v>6.333333333333333</v>
      </c>
      <c r="R104" s="315">
        <f t="shared" si="23"/>
        <v>0</v>
      </c>
      <c r="S104" s="338"/>
      <c r="T104" s="115"/>
      <c r="U104" s="118"/>
      <c r="X104" s="278"/>
    </row>
    <row r="105" spans="1:24" ht="50.1" customHeight="1" x14ac:dyDescent="0.2">
      <c r="A105" s="140" t="s">
        <v>411</v>
      </c>
      <c r="B105" s="133"/>
      <c r="C105" s="136" t="str">
        <f t="shared" si="24"/>
        <v>MY4-81</v>
      </c>
      <c r="D105" s="353">
        <v>75</v>
      </c>
      <c r="E105" s="181">
        <v>0.6</v>
      </c>
      <c r="F105" s="164"/>
      <c r="G105" s="388">
        <v>5</v>
      </c>
      <c r="H105" s="166"/>
      <c r="I105" s="348"/>
      <c r="J105" s="348"/>
      <c r="K105" s="348"/>
      <c r="L105" s="348"/>
      <c r="M105" s="161" t="str">
        <f t="shared" si="18"/>
        <v>MY4-81</v>
      </c>
      <c r="N105" s="133" t="str">
        <f t="shared" si="19"/>
        <v>MY4-81</v>
      </c>
      <c r="O105" s="241">
        <f t="shared" si="20"/>
        <v>0.04</v>
      </c>
      <c r="P105" s="367">
        <f t="shared" si="21"/>
        <v>0</v>
      </c>
      <c r="Q105" s="238">
        <f t="shared" si="22"/>
        <v>0.33333333333333331</v>
      </c>
      <c r="R105" s="315">
        <f t="shared" si="23"/>
        <v>0</v>
      </c>
      <c r="S105" s="338"/>
      <c r="T105" s="115"/>
      <c r="U105" s="118"/>
      <c r="X105" s="278"/>
    </row>
    <row r="106" spans="1:24" ht="50.1" customHeight="1" x14ac:dyDescent="0.2">
      <c r="A106" s="140" t="s">
        <v>412</v>
      </c>
      <c r="B106" s="133"/>
      <c r="C106" s="136" t="str">
        <f t="shared" si="24"/>
        <v>MY4-82</v>
      </c>
      <c r="D106" s="353">
        <v>75</v>
      </c>
      <c r="E106" s="389">
        <v>1</v>
      </c>
      <c r="F106" s="164"/>
      <c r="G106" s="388">
        <v>10</v>
      </c>
      <c r="H106" s="166"/>
      <c r="I106" s="351"/>
      <c r="J106" s="351"/>
      <c r="K106" s="351"/>
      <c r="L106" s="351"/>
      <c r="M106" s="161" t="str">
        <f t="shared" si="18"/>
        <v>MY4-82</v>
      </c>
      <c r="N106" s="133" t="str">
        <f t="shared" si="19"/>
        <v>MY4-82</v>
      </c>
      <c r="O106" s="241">
        <f t="shared" si="20"/>
        <v>6.6666666666666666E-2</v>
      </c>
      <c r="P106" s="367">
        <f t="shared" si="21"/>
        <v>0</v>
      </c>
      <c r="Q106" s="238">
        <f t="shared" si="22"/>
        <v>0.66666666666666663</v>
      </c>
      <c r="R106" s="315">
        <f t="shared" si="23"/>
        <v>0</v>
      </c>
      <c r="S106" s="338"/>
      <c r="T106" s="115"/>
      <c r="U106" s="118"/>
      <c r="X106" s="278"/>
    </row>
    <row r="107" spans="1:24" ht="50.1" customHeight="1" x14ac:dyDescent="0.2">
      <c r="A107" s="140" t="s">
        <v>413</v>
      </c>
      <c r="B107" s="133"/>
      <c r="C107" s="136" t="str">
        <f t="shared" si="24"/>
        <v>MY4-83</v>
      </c>
      <c r="D107" s="353">
        <v>75</v>
      </c>
      <c r="E107" s="389">
        <v>2</v>
      </c>
      <c r="F107" s="164"/>
      <c r="G107" s="388">
        <v>25</v>
      </c>
      <c r="H107" s="166"/>
      <c r="I107" s="351"/>
      <c r="J107" s="351"/>
      <c r="K107" s="351"/>
      <c r="L107" s="351"/>
      <c r="M107" s="161" t="str">
        <f t="shared" si="18"/>
        <v>MY4-83</v>
      </c>
      <c r="N107" s="133" t="str">
        <f t="shared" si="19"/>
        <v>MY4-83</v>
      </c>
      <c r="O107" s="241">
        <f t="shared" si="20"/>
        <v>0.13333333333333333</v>
      </c>
      <c r="P107" s="367">
        <f t="shared" si="21"/>
        <v>0</v>
      </c>
      <c r="Q107" s="238">
        <f t="shared" si="22"/>
        <v>1.6666666666666667</v>
      </c>
      <c r="R107" s="315">
        <f t="shared" si="23"/>
        <v>0</v>
      </c>
      <c r="S107" s="338"/>
      <c r="T107" s="115"/>
      <c r="U107" s="118"/>
      <c r="X107" s="278"/>
    </row>
    <row r="108" spans="1:24" ht="50.1" customHeight="1" x14ac:dyDescent="0.2">
      <c r="A108" s="140" t="s">
        <v>414</v>
      </c>
      <c r="B108" s="133"/>
      <c r="C108" s="136" t="str">
        <f t="shared" si="24"/>
        <v>MY4-84</v>
      </c>
      <c r="D108" s="353">
        <v>75</v>
      </c>
      <c r="E108" s="389">
        <v>5</v>
      </c>
      <c r="F108" s="164"/>
      <c r="G108" s="388">
        <v>45</v>
      </c>
      <c r="H108" s="166"/>
      <c r="I108" s="142"/>
      <c r="J108" s="142"/>
      <c r="K108" s="142"/>
      <c r="L108" s="142"/>
      <c r="M108" s="161" t="str">
        <f t="shared" si="18"/>
        <v>MY4-84</v>
      </c>
      <c r="N108" s="133" t="str">
        <f t="shared" si="19"/>
        <v>MY4-84</v>
      </c>
      <c r="O108" s="241">
        <f t="shared" si="20"/>
        <v>0.33333333333333331</v>
      </c>
      <c r="P108" s="367">
        <f t="shared" si="21"/>
        <v>0</v>
      </c>
      <c r="Q108" s="238">
        <f t="shared" si="22"/>
        <v>3</v>
      </c>
      <c r="R108" s="315">
        <f t="shared" si="23"/>
        <v>0</v>
      </c>
      <c r="S108" s="338"/>
      <c r="T108" s="115"/>
      <c r="U108" s="118"/>
      <c r="X108" s="278"/>
    </row>
    <row r="109" spans="1:24" ht="50.1" customHeight="1" x14ac:dyDescent="0.2">
      <c r="A109" s="140" t="s">
        <v>415</v>
      </c>
      <c r="B109" s="133"/>
      <c r="C109" s="136" t="str">
        <f t="shared" si="24"/>
        <v>MY4-85</v>
      </c>
      <c r="D109" s="353">
        <v>75</v>
      </c>
      <c r="E109" s="389">
        <v>10</v>
      </c>
      <c r="F109" s="164"/>
      <c r="G109" s="388">
        <v>90</v>
      </c>
      <c r="H109" s="166"/>
      <c r="I109" s="348"/>
      <c r="J109" s="348"/>
      <c r="K109" s="348"/>
      <c r="L109" s="348"/>
      <c r="M109" s="161" t="str">
        <f t="shared" si="18"/>
        <v>MY4-85</v>
      </c>
      <c r="N109" s="133" t="str">
        <f t="shared" si="19"/>
        <v>MY4-85</v>
      </c>
      <c r="O109" s="241">
        <f t="shared" si="20"/>
        <v>0.66666666666666663</v>
      </c>
      <c r="P109" s="367">
        <f t="shared" si="21"/>
        <v>0</v>
      </c>
      <c r="Q109" s="238">
        <f t="shared" si="22"/>
        <v>6</v>
      </c>
      <c r="R109" s="315">
        <f t="shared" si="23"/>
        <v>0</v>
      </c>
      <c r="S109" s="338"/>
      <c r="T109" s="115"/>
      <c r="U109" s="118"/>
      <c r="X109" s="278"/>
    </row>
    <row r="110" spans="1:24" ht="50.1" customHeight="1" x14ac:dyDescent="0.2">
      <c r="A110" s="140" t="s">
        <v>416</v>
      </c>
      <c r="B110" s="133"/>
      <c r="C110" s="136" t="str">
        <f t="shared" si="24"/>
        <v>MY4-86</v>
      </c>
      <c r="D110" s="353">
        <v>75</v>
      </c>
      <c r="E110" s="389">
        <v>1</v>
      </c>
      <c r="F110" s="164"/>
      <c r="G110" s="388">
        <v>5</v>
      </c>
      <c r="H110" s="166"/>
      <c r="I110" s="348"/>
      <c r="J110" s="348"/>
      <c r="K110" s="348"/>
      <c r="L110" s="348"/>
      <c r="M110" s="161" t="str">
        <f t="shared" si="18"/>
        <v>MY4-86</v>
      </c>
      <c r="N110" s="133" t="str">
        <f t="shared" si="19"/>
        <v>MY4-86</v>
      </c>
      <c r="O110" s="241">
        <f t="shared" si="20"/>
        <v>6.6666666666666666E-2</v>
      </c>
      <c r="P110" s="367">
        <f t="shared" si="21"/>
        <v>0</v>
      </c>
      <c r="Q110" s="238">
        <f t="shared" si="22"/>
        <v>0.33333333333333331</v>
      </c>
      <c r="R110" s="315">
        <f t="shared" si="23"/>
        <v>0</v>
      </c>
      <c r="S110" s="338"/>
      <c r="T110" s="115"/>
      <c r="U110" s="118"/>
      <c r="W110" s="133"/>
      <c r="X110" s="278"/>
    </row>
    <row r="111" spans="1:24" ht="50.1" customHeight="1" x14ac:dyDescent="0.2">
      <c r="A111" s="140" t="s">
        <v>417</v>
      </c>
      <c r="B111" s="133"/>
      <c r="C111" s="136" t="str">
        <f t="shared" si="24"/>
        <v>MY4-87</v>
      </c>
      <c r="D111" s="353">
        <v>75</v>
      </c>
      <c r="E111" s="389">
        <v>2</v>
      </c>
      <c r="F111" s="164"/>
      <c r="G111" s="388">
        <v>10</v>
      </c>
      <c r="H111" s="166"/>
      <c r="I111" s="204"/>
      <c r="J111" s="204"/>
      <c r="K111" s="204"/>
      <c r="L111" s="204"/>
      <c r="M111" s="161" t="str">
        <f t="shared" si="18"/>
        <v>MY4-87</v>
      </c>
      <c r="N111" s="133" t="str">
        <f t="shared" si="19"/>
        <v>MY4-87</v>
      </c>
      <c r="O111" s="241">
        <f t="shared" si="20"/>
        <v>0.13333333333333333</v>
      </c>
      <c r="P111" s="367">
        <f t="shared" si="21"/>
        <v>0</v>
      </c>
      <c r="Q111" s="238">
        <f t="shared" si="22"/>
        <v>0.66666666666666663</v>
      </c>
      <c r="R111" s="315">
        <f t="shared" si="23"/>
        <v>0</v>
      </c>
      <c r="S111" s="338"/>
      <c r="T111" s="115"/>
      <c r="U111" s="118"/>
      <c r="X111" s="278"/>
    </row>
    <row r="112" spans="1:24" ht="50.1" customHeight="1" x14ac:dyDescent="0.2">
      <c r="A112" s="140" t="s">
        <v>418</v>
      </c>
      <c r="B112" s="133"/>
      <c r="C112" s="136" t="str">
        <f t="shared" si="24"/>
        <v>MY4-88</v>
      </c>
      <c r="D112" s="353">
        <v>75</v>
      </c>
      <c r="E112" s="389">
        <v>5</v>
      </c>
      <c r="F112" s="164"/>
      <c r="G112" s="388">
        <v>15</v>
      </c>
      <c r="H112" s="166"/>
      <c r="I112" s="204"/>
      <c r="J112" s="204"/>
      <c r="K112" s="204"/>
      <c r="L112" s="204"/>
      <c r="M112" s="161" t="str">
        <f t="shared" si="18"/>
        <v>MY4-88</v>
      </c>
      <c r="N112" s="133" t="str">
        <f t="shared" si="19"/>
        <v>MY4-88</v>
      </c>
      <c r="O112" s="241">
        <f t="shared" si="20"/>
        <v>0.33333333333333331</v>
      </c>
      <c r="P112" s="367">
        <f t="shared" si="21"/>
        <v>0</v>
      </c>
      <c r="Q112" s="238">
        <f t="shared" si="22"/>
        <v>1</v>
      </c>
      <c r="R112" s="315">
        <f t="shared" si="23"/>
        <v>0</v>
      </c>
      <c r="S112" s="338"/>
      <c r="T112" s="115"/>
      <c r="U112" s="118"/>
      <c r="X112" s="278"/>
    </row>
    <row r="113" spans="1:24" ht="50.1" customHeight="1" x14ac:dyDescent="0.2">
      <c r="A113" s="140" t="s">
        <v>419</v>
      </c>
      <c r="B113" s="133"/>
      <c r="C113" s="136" t="str">
        <f t="shared" si="24"/>
        <v>MY4-89</v>
      </c>
      <c r="D113" s="353">
        <v>75</v>
      </c>
      <c r="E113" s="389">
        <v>10</v>
      </c>
      <c r="F113" s="164"/>
      <c r="G113" s="388">
        <v>30</v>
      </c>
      <c r="H113" s="166"/>
      <c r="I113" s="348"/>
      <c r="J113" s="348"/>
      <c r="K113" s="348"/>
      <c r="L113" s="348"/>
      <c r="M113" s="161" t="str">
        <f t="shared" si="18"/>
        <v>MY4-89</v>
      </c>
      <c r="N113" s="133" t="str">
        <f t="shared" si="19"/>
        <v>MY4-89</v>
      </c>
      <c r="O113" s="241">
        <f t="shared" si="20"/>
        <v>0.66666666666666663</v>
      </c>
      <c r="P113" s="367">
        <f t="shared" si="21"/>
        <v>0</v>
      </c>
      <c r="Q113" s="238">
        <f t="shared" si="22"/>
        <v>2</v>
      </c>
      <c r="R113" s="315">
        <f t="shared" si="23"/>
        <v>0</v>
      </c>
      <c r="S113" s="338"/>
      <c r="T113" s="115"/>
      <c r="U113" s="118"/>
      <c r="X113" s="278"/>
    </row>
    <row r="114" spans="1:24" ht="50.1" customHeight="1" x14ac:dyDescent="0.2">
      <c r="A114" s="140" t="s">
        <v>420</v>
      </c>
      <c r="B114" s="133"/>
      <c r="C114" s="136" t="str">
        <f t="shared" si="24"/>
        <v>MY4-90</v>
      </c>
      <c r="D114" s="353">
        <v>75</v>
      </c>
      <c r="E114" s="389">
        <v>25</v>
      </c>
      <c r="F114" s="164"/>
      <c r="G114" s="388">
        <v>100</v>
      </c>
      <c r="H114" s="166"/>
      <c r="I114" s="348"/>
      <c r="J114" s="348"/>
      <c r="K114" s="348"/>
      <c r="L114" s="348"/>
      <c r="M114" s="161" t="str">
        <f t="shared" si="18"/>
        <v>MY4-90</v>
      </c>
      <c r="N114" s="133" t="str">
        <f t="shared" si="19"/>
        <v>MY4-90</v>
      </c>
      <c r="O114" s="241">
        <f t="shared" si="20"/>
        <v>1.6666666666666667</v>
      </c>
      <c r="P114" s="367">
        <f t="shared" si="21"/>
        <v>0</v>
      </c>
      <c r="Q114" s="238">
        <f t="shared" si="22"/>
        <v>6.666666666666667</v>
      </c>
      <c r="R114" s="315">
        <f t="shared" si="23"/>
        <v>0</v>
      </c>
      <c r="S114" s="338"/>
      <c r="T114" s="115"/>
      <c r="U114" s="118"/>
      <c r="X114" s="278"/>
    </row>
    <row r="115" spans="1:24" ht="50.1" customHeight="1" x14ac:dyDescent="0.2">
      <c r="A115" s="140" t="s">
        <v>421</v>
      </c>
      <c r="B115" s="133"/>
      <c r="C115" s="136" t="str">
        <f t="shared" si="24"/>
        <v>MY4-91</v>
      </c>
      <c r="D115" s="353">
        <v>75</v>
      </c>
      <c r="E115" s="180"/>
      <c r="F115" s="164"/>
      <c r="G115" s="388">
        <v>10</v>
      </c>
      <c r="H115" s="166"/>
      <c r="I115" s="351"/>
      <c r="J115" s="351"/>
      <c r="K115" s="351"/>
      <c r="L115" s="351"/>
      <c r="M115" s="161" t="str">
        <f t="shared" si="18"/>
        <v>MY4-91</v>
      </c>
      <c r="N115" s="133" t="str">
        <f t="shared" si="19"/>
        <v>MY4-91</v>
      </c>
      <c r="O115" s="366">
        <f t="shared" si="20"/>
        <v>0</v>
      </c>
      <c r="P115" s="367">
        <f t="shared" si="21"/>
        <v>0</v>
      </c>
      <c r="Q115" s="238">
        <f t="shared" si="22"/>
        <v>0.66666666666666663</v>
      </c>
      <c r="R115" s="315">
        <f t="shared" si="23"/>
        <v>0</v>
      </c>
      <c r="S115" s="338"/>
      <c r="T115" s="115"/>
      <c r="U115" s="118"/>
      <c r="X115" s="278"/>
    </row>
    <row r="116" spans="1:24" ht="50.1" customHeight="1" x14ac:dyDescent="0.2">
      <c r="A116" s="140" t="s">
        <v>422</v>
      </c>
      <c r="B116" s="133"/>
      <c r="C116" s="136" t="str">
        <f t="shared" si="24"/>
        <v>MY4-92</v>
      </c>
      <c r="D116" s="353">
        <v>75</v>
      </c>
      <c r="E116" s="180"/>
      <c r="F116" s="164"/>
      <c r="G116" s="388">
        <v>20</v>
      </c>
      <c r="H116" s="166"/>
      <c r="I116" s="204"/>
      <c r="J116" s="204"/>
      <c r="K116" s="204"/>
      <c r="L116" s="204"/>
      <c r="M116" s="161" t="str">
        <f t="shared" si="18"/>
        <v>MY4-92</v>
      </c>
      <c r="N116" s="133" t="str">
        <f t="shared" si="19"/>
        <v>MY4-92</v>
      </c>
      <c r="O116" s="366">
        <f t="shared" si="20"/>
        <v>0</v>
      </c>
      <c r="P116" s="367">
        <f t="shared" si="21"/>
        <v>0</v>
      </c>
      <c r="Q116" s="238">
        <f t="shared" si="22"/>
        <v>1.3333333333333333</v>
      </c>
      <c r="R116" s="315">
        <f t="shared" si="23"/>
        <v>0</v>
      </c>
      <c r="S116" s="338"/>
      <c r="T116" s="115"/>
      <c r="U116" s="118"/>
      <c r="X116" s="278"/>
    </row>
    <row r="117" spans="1:24" ht="50.1" customHeight="1" x14ac:dyDescent="0.2">
      <c r="A117" s="140" t="s">
        <v>423</v>
      </c>
      <c r="B117" s="133"/>
      <c r="C117" s="136" t="str">
        <f t="shared" si="24"/>
        <v>MY4-93</v>
      </c>
      <c r="D117" s="353">
        <v>75</v>
      </c>
      <c r="E117" s="180"/>
      <c r="F117" s="164"/>
      <c r="G117" s="388">
        <v>50</v>
      </c>
      <c r="H117" s="166"/>
      <c r="I117" s="204"/>
      <c r="J117" s="204"/>
      <c r="K117" s="204"/>
      <c r="L117" s="204"/>
      <c r="M117" s="161" t="str">
        <f t="shared" si="18"/>
        <v>MY4-93</v>
      </c>
      <c r="N117" s="133" t="str">
        <f t="shared" si="19"/>
        <v>MY4-93</v>
      </c>
      <c r="O117" s="366">
        <f t="shared" si="20"/>
        <v>0</v>
      </c>
      <c r="P117" s="367">
        <f t="shared" si="21"/>
        <v>0</v>
      </c>
      <c r="Q117" s="238">
        <f t="shared" si="22"/>
        <v>3.3333333333333335</v>
      </c>
      <c r="R117" s="315">
        <f t="shared" si="23"/>
        <v>0</v>
      </c>
      <c r="S117" s="338"/>
      <c r="T117" s="115"/>
      <c r="U117" s="118"/>
      <c r="X117" s="278"/>
    </row>
    <row r="118" spans="1:24" ht="50.1" customHeight="1" x14ac:dyDescent="0.2">
      <c r="A118" s="140" t="s">
        <v>424</v>
      </c>
      <c r="B118" s="133"/>
      <c r="C118" s="136" t="str">
        <f t="shared" si="24"/>
        <v>MY4-94</v>
      </c>
      <c r="D118" s="353">
        <v>75</v>
      </c>
      <c r="E118" s="180"/>
      <c r="F118" s="164"/>
      <c r="G118" s="388">
        <v>100</v>
      </c>
      <c r="H118" s="166"/>
      <c r="I118" s="348"/>
      <c r="J118" s="348"/>
      <c r="K118" s="348"/>
      <c r="L118" s="348"/>
      <c r="M118" s="161" t="str">
        <f t="shared" si="18"/>
        <v>MY4-94</v>
      </c>
      <c r="N118" s="133" t="str">
        <f t="shared" si="19"/>
        <v>MY4-94</v>
      </c>
      <c r="O118" s="366">
        <f t="shared" si="20"/>
        <v>0</v>
      </c>
      <c r="P118" s="367">
        <f t="shared" si="21"/>
        <v>0</v>
      </c>
      <c r="Q118" s="238">
        <f t="shared" si="22"/>
        <v>6.666666666666667</v>
      </c>
      <c r="R118" s="315">
        <f t="shared" si="23"/>
        <v>0</v>
      </c>
      <c r="S118" s="338"/>
      <c r="T118" s="115"/>
      <c r="U118" s="118"/>
      <c r="X118" s="278"/>
    </row>
    <row r="119" spans="1:24" ht="50.1" customHeight="1" thickBot="1" x14ac:dyDescent="0.25">
      <c r="A119" s="147" t="s">
        <v>425</v>
      </c>
      <c r="B119" s="376"/>
      <c r="C119" s="148" t="str">
        <f t="shared" si="24"/>
        <v>MY4-95</v>
      </c>
      <c r="D119" s="354">
        <v>75</v>
      </c>
      <c r="E119" s="183"/>
      <c r="F119" s="172"/>
      <c r="G119" s="393">
        <v>150</v>
      </c>
      <c r="H119" s="167"/>
      <c r="I119" s="204"/>
      <c r="J119" s="204"/>
      <c r="K119" s="204"/>
      <c r="L119" s="204"/>
      <c r="M119" s="381" t="str">
        <f t="shared" si="18"/>
        <v>MY4-95</v>
      </c>
      <c r="N119" s="376" t="str">
        <f t="shared" si="19"/>
        <v>MY4-95</v>
      </c>
      <c r="O119" s="368">
        <f t="shared" si="20"/>
        <v>0</v>
      </c>
      <c r="P119" s="369">
        <f t="shared" si="21"/>
        <v>0</v>
      </c>
      <c r="Q119" s="243">
        <f t="shared" si="22"/>
        <v>10</v>
      </c>
      <c r="R119" s="370">
        <f t="shared" si="23"/>
        <v>0</v>
      </c>
      <c r="S119" s="338"/>
      <c r="T119" s="115"/>
      <c r="U119" s="118"/>
      <c r="X119" s="278"/>
    </row>
    <row r="120" spans="1:24" ht="50.1" customHeight="1" x14ac:dyDescent="0.2">
      <c r="A120" s="236" t="s">
        <v>426</v>
      </c>
      <c r="B120" s="375"/>
      <c r="C120" s="125" t="str">
        <f t="shared" si="24"/>
        <v>MY4-96</v>
      </c>
      <c r="D120" s="352">
        <v>75</v>
      </c>
      <c r="E120" s="178"/>
      <c r="F120" s="229">
        <v>0.2</v>
      </c>
      <c r="G120" s="386">
        <v>10</v>
      </c>
      <c r="H120" s="165"/>
      <c r="I120" s="348"/>
      <c r="J120" s="348"/>
      <c r="K120" s="348"/>
      <c r="L120" s="348"/>
      <c r="M120" s="380" t="str">
        <f t="shared" ref="M120:M152" si="25">A120</f>
        <v>MY4-96</v>
      </c>
      <c r="N120" s="375" t="str">
        <f t="shared" ref="N120:N152" si="26">C120</f>
        <v>MY4-96</v>
      </c>
      <c r="O120" s="371">
        <f t="shared" si="20"/>
        <v>0</v>
      </c>
      <c r="P120" s="245">
        <f t="shared" si="21"/>
        <v>1.3333333333333334E-2</v>
      </c>
      <c r="Q120" s="240">
        <f t="shared" si="22"/>
        <v>0.66666666666666663</v>
      </c>
      <c r="R120" s="373">
        <f t="shared" si="23"/>
        <v>0</v>
      </c>
      <c r="S120" s="338"/>
      <c r="T120" s="115"/>
      <c r="U120" s="118"/>
      <c r="X120" s="278"/>
    </row>
    <row r="121" spans="1:24" ht="50.1" customHeight="1" x14ac:dyDescent="0.2">
      <c r="A121" s="140" t="s">
        <v>427</v>
      </c>
      <c r="B121" s="133"/>
      <c r="C121" s="136" t="str">
        <f t="shared" si="24"/>
        <v>MY4-97</v>
      </c>
      <c r="D121" s="353">
        <v>75</v>
      </c>
      <c r="E121" s="180"/>
      <c r="F121" s="174">
        <v>0.4</v>
      </c>
      <c r="G121" s="388">
        <v>15</v>
      </c>
      <c r="H121" s="166"/>
      <c r="I121" s="348"/>
      <c r="J121" s="348"/>
      <c r="K121" s="348"/>
      <c r="L121" s="348"/>
      <c r="M121" s="161" t="str">
        <f t="shared" si="25"/>
        <v>MY4-97</v>
      </c>
      <c r="N121" s="133" t="str">
        <f t="shared" si="26"/>
        <v>MY4-97</v>
      </c>
      <c r="O121" s="366">
        <f t="shared" si="20"/>
        <v>0</v>
      </c>
      <c r="P121" s="237">
        <f t="shared" si="21"/>
        <v>2.6666666666666668E-2</v>
      </c>
      <c r="Q121" s="238">
        <f t="shared" si="22"/>
        <v>1</v>
      </c>
      <c r="R121" s="315">
        <f t="shared" si="23"/>
        <v>0</v>
      </c>
      <c r="S121" s="338"/>
      <c r="T121" s="115"/>
      <c r="U121" s="118"/>
      <c r="X121" s="278"/>
    </row>
    <row r="122" spans="1:24" ht="50.1" customHeight="1" x14ac:dyDescent="0.2">
      <c r="A122" s="140" t="s">
        <v>428</v>
      </c>
      <c r="B122" s="133"/>
      <c r="C122" s="136" t="str">
        <f t="shared" si="24"/>
        <v>MY4-98</v>
      </c>
      <c r="D122" s="353">
        <v>75</v>
      </c>
      <c r="E122" s="180"/>
      <c r="F122" s="174">
        <v>0.6</v>
      </c>
      <c r="G122" s="388">
        <v>25</v>
      </c>
      <c r="H122" s="166"/>
      <c r="I122" s="348"/>
      <c r="J122" s="348"/>
      <c r="K122" s="348"/>
      <c r="L122" s="348"/>
      <c r="M122" s="161" t="str">
        <f t="shared" si="25"/>
        <v>MY4-98</v>
      </c>
      <c r="N122" s="133" t="str">
        <f t="shared" si="26"/>
        <v>MY4-98</v>
      </c>
      <c r="O122" s="366">
        <f t="shared" si="20"/>
        <v>0</v>
      </c>
      <c r="P122" s="237">
        <f t="shared" si="21"/>
        <v>0.04</v>
      </c>
      <c r="Q122" s="238">
        <f t="shared" si="22"/>
        <v>1.6666666666666667</v>
      </c>
      <c r="R122" s="315">
        <f t="shared" si="23"/>
        <v>0</v>
      </c>
      <c r="S122" s="338"/>
      <c r="T122" s="115"/>
      <c r="U122" s="118"/>
      <c r="X122" s="278"/>
    </row>
    <row r="123" spans="1:24" ht="50.1" customHeight="1" x14ac:dyDescent="0.2">
      <c r="A123" s="140" t="s">
        <v>429</v>
      </c>
      <c r="B123" s="133"/>
      <c r="C123" s="136" t="str">
        <f t="shared" si="24"/>
        <v>MY4-99</v>
      </c>
      <c r="D123" s="353">
        <v>75</v>
      </c>
      <c r="E123" s="180"/>
      <c r="F123" s="394">
        <v>1</v>
      </c>
      <c r="G123" s="388">
        <v>50</v>
      </c>
      <c r="H123" s="166"/>
      <c r="I123" s="348"/>
      <c r="J123" s="348"/>
      <c r="K123" s="348"/>
      <c r="L123" s="348"/>
      <c r="M123" s="161" t="str">
        <f t="shared" si="25"/>
        <v>MY4-99</v>
      </c>
      <c r="N123" s="133" t="str">
        <f t="shared" si="26"/>
        <v>MY4-99</v>
      </c>
      <c r="O123" s="366">
        <f t="shared" si="20"/>
        <v>0</v>
      </c>
      <c r="P123" s="237">
        <f t="shared" si="21"/>
        <v>6.6666666666666666E-2</v>
      </c>
      <c r="Q123" s="238">
        <f t="shared" si="22"/>
        <v>3.3333333333333335</v>
      </c>
      <c r="R123" s="315">
        <f t="shared" si="23"/>
        <v>0</v>
      </c>
      <c r="S123" s="338"/>
      <c r="T123" s="115"/>
      <c r="U123" s="118"/>
      <c r="X123" s="278"/>
    </row>
    <row r="124" spans="1:24" ht="50.1" customHeight="1" x14ac:dyDescent="0.2">
      <c r="A124" s="140" t="s">
        <v>430</v>
      </c>
      <c r="B124" s="133"/>
      <c r="C124" s="136" t="str">
        <f t="shared" si="24"/>
        <v>MY4-100</v>
      </c>
      <c r="D124" s="353">
        <v>75</v>
      </c>
      <c r="E124" s="180"/>
      <c r="F124" s="394">
        <v>2</v>
      </c>
      <c r="G124" s="388">
        <v>100</v>
      </c>
      <c r="H124" s="166"/>
      <c r="I124" s="204"/>
      <c r="J124" s="204"/>
      <c r="K124" s="204"/>
      <c r="L124" s="204"/>
      <c r="M124" s="161" t="str">
        <f t="shared" si="25"/>
        <v>MY4-100</v>
      </c>
      <c r="N124" s="133" t="str">
        <f t="shared" si="26"/>
        <v>MY4-100</v>
      </c>
      <c r="O124" s="366">
        <f t="shared" si="20"/>
        <v>0</v>
      </c>
      <c r="P124" s="237">
        <f t="shared" si="21"/>
        <v>0.13333333333333333</v>
      </c>
      <c r="Q124" s="238">
        <f t="shared" si="22"/>
        <v>6.666666666666667</v>
      </c>
      <c r="R124" s="315">
        <f t="shared" si="23"/>
        <v>0</v>
      </c>
      <c r="S124" s="338"/>
      <c r="T124" s="115"/>
      <c r="U124" s="118"/>
      <c r="X124" s="278"/>
    </row>
    <row r="125" spans="1:24" ht="50.1" customHeight="1" x14ac:dyDescent="0.2">
      <c r="A125" s="140" t="s">
        <v>431</v>
      </c>
      <c r="B125" s="133"/>
      <c r="C125" s="136" t="str">
        <f t="shared" si="24"/>
        <v>MY4-101</v>
      </c>
      <c r="D125" s="353">
        <v>75</v>
      </c>
      <c r="E125" s="181">
        <v>0.4</v>
      </c>
      <c r="F125" s="174">
        <v>0.4</v>
      </c>
      <c r="G125" s="388">
        <v>5</v>
      </c>
      <c r="H125" s="166"/>
      <c r="I125" s="204"/>
      <c r="J125" s="204"/>
      <c r="K125" s="204"/>
      <c r="L125" s="204"/>
      <c r="M125" s="161" t="str">
        <f t="shared" si="25"/>
        <v>MY4-101</v>
      </c>
      <c r="N125" s="133" t="str">
        <f t="shared" si="26"/>
        <v>MY4-101</v>
      </c>
      <c r="O125" s="241">
        <f t="shared" si="20"/>
        <v>2.6666666666666668E-2</v>
      </c>
      <c r="P125" s="237">
        <f t="shared" si="21"/>
        <v>2.6666666666666668E-2</v>
      </c>
      <c r="Q125" s="238">
        <f t="shared" si="22"/>
        <v>0.33333333333333331</v>
      </c>
      <c r="R125" s="315">
        <f t="shared" si="23"/>
        <v>0</v>
      </c>
      <c r="S125" s="338"/>
      <c r="T125" s="115"/>
      <c r="U125" s="118"/>
      <c r="X125" s="278"/>
    </row>
    <row r="126" spans="1:24" ht="50.1" customHeight="1" x14ac:dyDescent="0.2">
      <c r="A126" s="140" t="s">
        <v>432</v>
      </c>
      <c r="B126" s="133"/>
      <c r="C126" s="136" t="str">
        <f t="shared" si="24"/>
        <v>MY4-102</v>
      </c>
      <c r="D126" s="353">
        <v>75</v>
      </c>
      <c r="E126" s="181">
        <v>0.2</v>
      </c>
      <c r="F126" s="174">
        <v>0.6</v>
      </c>
      <c r="G126" s="388">
        <v>10</v>
      </c>
      <c r="H126" s="166"/>
      <c r="I126" s="348"/>
      <c r="J126" s="348"/>
      <c r="K126" s="348"/>
      <c r="L126" s="348"/>
      <c r="M126" s="161" t="str">
        <f t="shared" si="25"/>
        <v>MY4-102</v>
      </c>
      <c r="N126" s="133" t="str">
        <f t="shared" si="26"/>
        <v>MY4-102</v>
      </c>
      <c r="O126" s="241">
        <f t="shared" si="20"/>
        <v>1.3333333333333334E-2</v>
      </c>
      <c r="P126" s="237">
        <f t="shared" si="21"/>
        <v>0.04</v>
      </c>
      <c r="Q126" s="238">
        <f t="shared" si="22"/>
        <v>0.66666666666666663</v>
      </c>
      <c r="R126" s="315">
        <f t="shared" si="23"/>
        <v>0</v>
      </c>
      <c r="S126" s="338"/>
      <c r="T126" s="115"/>
      <c r="U126" s="118"/>
      <c r="X126" s="278"/>
    </row>
    <row r="127" spans="1:24" ht="50.1" customHeight="1" x14ac:dyDescent="0.2">
      <c r="A127" s="140" t="s">
        <v>433</v>
      </c>
      <c r="B127" s="133"/>
      <c r="C127" s="136" t="str">
        <f t="shared" si="24"/>
        <v>MY4-103</v>
      </c>
      <c r="D127" s="353">
        <v>75</v>
      </c>
      <c r="E127" s="389">
        <v>1</v>
      </c>
      <c r="F127" s="394">
        <v>1</v>
      </c>
      <c r="G127" s="388">
        <v>20</v>
      </c>
      <c r="H127" s="166"/>
      <c r="I127" s="348"/>
      <c r="J127" s="348"/>
      <c r="K127" s="348"/>
      <c r="L127" s="348"/>
      <c r="M127" s="161" t="str">
        <f t="shared" si="25"/>
        <v>MY4-103</v>
      </c>
      <c r="N127" s="133" t="str">
        <f t="shared" si="26"/>
        <v>MY4-103</v>
      </c>
      <c r="O127" s="241">
        <f t="shared" si="20"/>
        <v>6.6666666666666666E-2</v>
      </c>
      <c r="P127" s="237">
        <f t="shared" si="21"/>
        <v>6.6666666666666666E-2</v>
      </c>
      <c r="Q127" s="238">
        <f t="shared" si="22"/>
        <v>1.3333333333333333</v>
      </c>
      <c r="R127" s="315">
        <f t="shared" si="23"/>
        <v>0</v>
      </c>
      <c r="S127" s="338"/>
      <c r="T127" s="115"/>
      <c r="U127" s="118"/>
      <c r="X127" s="278"/>
    </row>
    <row r="128" spans="1:24" ht="50.1" customHeight="1" x14ac:dyDescent="0.2">
      <c r="A128" s="140" t="s">
        <v>434</v>
      </c>
      <c r="B128" s="133"/>
      <c r="C128" s="136" t="str">
        <f t="shared" si="24"/>
        <v>MY4-104</v>
      </c>
      <c r="D128" s="353">
        <v>75</v>
      </c>
      <c r="E128" s="389">
        <v>2</v>
      </c>
      <c r="F128" s="394">
        <v>2</v>
      </c>
      <c r="G128" s="388">
        <v>45</v>
      </c>
      <c r="H128" s="166"/>
      <c r="I128" s="204"/>
      <c r="J128" s="204"/>
      <c r="K128" s="204"/>
      <c r="L128" s="204"/>
      <c r="M128" s="161" t="str">
        <f t="shared" si="25"/>
        <v>MY4-104</v>
      </c>
      <c r="N128" s="133" t="str">
        <f t="shared" si="26"/>
        <v>MY4-104</v>
      </c>
      <c r="O128" s="241">
        <f t="shared" si="20"/>
        <v>0.13333333333333333</v>
      </c>
      <c r="P128" s="237">
        <f t="shared" si="21"/>
        <v>0.13333333333333333</v>
      </c>
      <c r="Q128" s="238">
        <f t="shared" si="22"/>
        <v>3</v>
      </c>
      <c r="R128" s="315">
        <f t="shared" si="23"/>
        <v>0</v>
      </c>
      <c r="S128" s="338"/>
      <c r="T128" s="115"/>
      <c r="U128" s="118"/>
      <c r="X128" s="278"/>
    </row>
    <row r="129" spans="1:24" ht="50.1" customHeight="1" x14ac:dyDescent="0.2">
      <c r="A129" s="140" t="s">
        <v>435</v>
      </c>
      <c r="B129" s="133"/>
      <c r="C129" s="136" t="str">
        <f t="shared" si="24"/>
        <v>MY4-105</v>
      </c>
      <c r="D129" s="353">
        <v>75</v>
      </c>
      <c r="E129" s="389">
        <v>5</v>
      </c>
      <c r="F129" s="394">
        <v>5</v>
      </c>
      <c r="G129" s="388">
        <v>90</v>
      </c>
      <c r="H129" s="166"/>
      <c r="I129" s="351"/>
      <c r="J129" s="351"/>
      <c r="K129" s="351"/>
      <c r="L129" s="351"/>
      <c r="M129" s="161" t="str">
        <f t="shared" si="25"/>
        <v>MY4-105</v>
      </c>
      <c r="N129" s="133" t="str">
        <f t="shared" si="26"/>
        <v>MY4-105</v>
      </c>
      <c r="O129" s="241">
        <f t="shared" si="20"/>
        <v>0.33333333333333331</v>
      </c>
      <c r="P129" s="237">
        <f t="shared" si="21"/>
        <v>0.33333333333333331</v>
      </c>
      <c r="Q129" s="238">
        <f t="shared" si="22"/>
        <v>6</v>
      </c>
      <c r="R129" s="315">
        <f t="shared" si="23"/>
        <v>0</v>
      </c>
      <c r="S129" s="338"/>
      <c r="T129" s="115"/>
      <c r="U129" s="118"/>
      <c r="X129" s="278"/>
    </row>
    <row r="130" spans="1:24" ht="50.1" customHeight="1" x14ac:dyDescent="0.2">
      <c r="A130" s="140" t="s">
        <v>436</v>
      </c>
      <c r="B130" s="133"/>
      <c r="C130" s="136" t="str">
        <f t="shared" si="24"/>
        <v>MY4-106</v>
      </c>
      <c r="D130" s="353">
        <v>75</v>
      </c>
      <c r="E130" s="181">
        <v>0.2</v>
      </c>
      <c r="F130" s="174">
        <v>0.2</v>
      </c>
      <c r="G130" s="388">
        <v>2</v>
      </c>
      <c r="H130" s="166"/>
      <c r="I130" s="348"/>
      <c r="J130" s="348"/>
      <c r="K130" s="348"/>
      <c r="L130" s="348"/>
      <c r="M130" s="161" t="str">
        <f t="shared" si="25"/>
        <v>MY4-106</v>
      </c>
      <c r="N130" s="133" t="str">
        <f t="shared" si="26"/>
        <v>MY4-106</v>
      </c>
      <c r="O130" s="241">
        <f t="shared" si="20"/>
        <v>1.3333333333333334E-2</v>
      </c>
      <c r="P130" s="237">
        <f t="shared" si="21"/>
        <v>1.3333333333333334E-2</v>
      </c>
      <c r="Q130" s="238">
        <f t="shared" si="22"/>
        <v>0.13333333333333333</v>
      </c>
      <c r="R130" s="315">
        <f t="shared" si="23"/>
        <v>0</v>
      </c>
      <c r="S130" s="338"/>
      <c r="T130" s="115"/>
      <c r="U130" s="118"/>
      <c r="X130" s="278"/>
    </row>
    <row r="131" spans="1:24" ht="50.1" customHeight="1" x14ac:dyDescent="0.2">
      <c r="A131" s="140" t="s">
        <v>437</v>
      </c>
      <c r="B131" s="133"/>
      <c r="C131" s="136" t="str">
        <f t="shared" si="24"/>
        <v>MY4-107</v>
      </c>
      <c r="D131" s="353">
        <v>75</v>
      </c>
      <c r="E131" s="180"/>
      <c r="F131" s="174">
        <v>0.2</v>
      </c>
      <c r="G131" s="173">
        <v>0.6</v>
      </c>
      <c r="H131" s="166"/>
      <c r="I131" s="348"/>
      <c r="J131" s="348"/>
      <c r="K131" s="348"/>
      <c r="L131" s="348"/>
      <c r="M131" s="161" t="str">
        <f t="shared" si="25"/>
        <v>MY4-107</v>
      </c>
      <c r="N131" s="133" t="str">
        <f t="shared" si="26"/>
        <v>MY4-107</v>
      </c>
      <c r="O131" s="366">
        <f t="shared" si="20"/>
        <v>0</v>
      </c>
      <c r="P131" s="237">
        <f t="shared" si="21"/>
        <v>1.3333333333333334E-2</v>
      </c>
      <c r="Q131" s="238">
        <f t="shared" si="22"/>
        <v>0.04</v>
      </c>
      <c r="R131" s="315">
        <f t="shared" si="23"/>
        <v>0</v>
      </c>
      <c r="S131" s="338"/>
      <c r="T131" s="115"/>
      <c r="U131" s="118"/>
      <c r="X131" s="278"/>
    </row>
    <row r="132" spans="1:24" ht="50.1" customHeight="1" x14ac:dyDescent="0.2">
      <c r="A132" s="140" t="s">
        <v>438</v>
      </c>
      <c r="B132" s="133"/>
      <c r="C132" s="136" t="str">
        <f t="shared" si="24"/>
        <v>MY4-108</v>
      </c>
      <c r="D132" s="353">
        <v>75</v>
      </c>
      <c r="E132" s="180"/>
      <c r="F132" s="174">
        <v>0.4</v>
      </c>
      <c r="G132" s="388">
        <v>1</v>
      </c>
      <c r="H132" s="166"/>
      <c r="I132" s="204"/>
      <c r="J132" s="204"/>
      <c r="K132" s="204"/>
      <c r="L132" s="204"/>
      <c r="M132" s="161" t="str">
        <f t="shared" si="25"/>
        <v>MY4-108</v>
      </c>
      <c r="N132" s="133" t="str">
        <f t="shared" si="26"/>
        <v>MY4-108</v>
      </c>
      <c r="O132" s="366">
        <f t="shared" si="20"/>
        <v>0</v>
      </c>
      <c r="P132" s="237">
        <f t="shared" si="21"/>
        <v>2.6666666666666668E-2</v>
      </c>
      <c r="Q132" s="238">
        <f t="shared" si="22"/>
        <v>6.6666666666666666E-2</v>
      </c>
      <c r="R132" s="315">
        <f t="shared" si="23"/>
        <v>0</v>
      </c>
      <c r="S132" s="338"/>
      <c r="T132" s="115"/>
      <c r="U132" s="118"/>
      <c r="X132" s="278"/>
    </row>
    <row r="133" spans="1:24" ht="50.1" customHeight="1" x14ac:dyDescent="0.2">
      <c r="A133" s="140" t="s">
        <v>439</v>
      </c>
      <c r="B133" s="133"/>
      <c r="C133" s="136" t="str">
        <f t="shared" si="24"/>
        <v>MY4-109</v>
      </c>
      <c r="D133" s="353">
        <v>75</v>
      </c>
      <c r="E133" s="180"/>
      <c r="F133" s="174">
        <v>0.6</v>
      </c>
      <c r="G133" s="388">
        <v>2</v>
      </c>
      <c r="H133" s="166"/>
      <c r="I133" s="204"/>
      <c r="J133" s="204"/>
      <c r="K133" s="204"/>
      <c r="L133" s="204"/>
      <c r="M133" s="161" t="str">
        <f t="shared" si="25"/>
        <v>MY4-109</v>
      </c>
      <c r="N133" s="133" t="str">
        <f t="shared" si="26"/>
        <v>MY4-109</v>
      </c>
      <c r="O133" s="366">
        <f t="shared" si="20"/>
        <v>0</v>
      </c>
      <c r="P133" s="237">
        <f t="shared" si="21"/>
        <v>0.04</v>
      </c>
      <c r="Q133" s="238">
        <f t="shared" si="22"/>
        <v>0.13333333333333333</v>
      </c>
      <c r="R133" s="315">
        <f t="shared" si="23"/>
        <v>0</v>
      </c>
      <c r="S133" s="338"/>
      <c r="T133" s="115"/>
      <c r="U133" s="118"/>
      <c r="X133" s="278"/>
    </row>
    <row r="134" spans="1:24" ht="50.1" customHeight="1" x14ac:dyDescent="0.2">
      <c r="A134" s="140" t="s">
        <v>440</v>
      </c>
      <c r="B134" s="133"/>
      <c r="C134" s="136" t="str">
        <f t="shared" si="24"/>
        <v>MY4-110</v>
      </c>
      <c r="D134" s="353">
        <v>75</v>
      </c>
      <c r="E134" s="180"/>
      <c r="F134" s="394">
        <v>1</v>
      </c>
      <c r="G134" s="388">
        <v>5</v>
      </c>
      <c r="H134" s="166"/>
      <c r="I134" s="351"/>
      <c r="J134" s="351"/>
      <c r="K134" s="351"/>
      <c r="L134" s="351"/>
      <c r="M134" s="161" t="str">
        <f t="shared" si="25"/>
        <v>MY4-110</v>
      </c>
      <c r="N134" s="133" t="str">
        <f t="shared" si="26"/>
        <v>MY4-110</v>
      </c>
      <c r="O134" s="366">
        <f t="shared" si="20"/>
        <v>0</v>
      </c>
      <c r="P134" s="237">
        <f t="shared" si="21"/>
        <v>6.6666666666666666E-2</v>
      </c>
      <c r="Q134" s="238">
        <f t="shared" si="22"/>
        <v>0.33333333333333331</v>
      </c>
      <c r="R134" s="315">
        <f t="shared" si="23"/>
        <v>0</v>
      </c>
      <c r="S134" s="338"/>
      <c r="T134" s="115"/>
      <c r="U134" s="118"/>
      <c r="X134" s="278"/>
    </row>
    <row r="135" spans="1:24" ht="50.1" customHeight="1" x14ac:dyDescent="0.2">
      <c r="A135" s="140" t="s">
        <v>441</v>
      </c>
      <c r="B135" s="133"/>
      <c r="C135" s="136" t="str">
        <f t="shared" si="24"/>
        <v>MY4-111</v>
      </c>
      <c r="D135" s="353">
        <v>75</v>
      </c>
      <c r="E135" s="180"/>
      <c r="F135" s="394">
        <v>2</v>
      </c>
      <c r="G135" s="388">
        <v>10</v>
      </c>
      <c r="H135" s="166"/>
      <c r="I135" s="348"/>
      <c r="J135" s="348"/>
      <c r="K135" s="348"/>
      <c r="L135" s="348"/>
      <c r="M135" s="161" t="str">
        <f t="shared" si="25"/>
        <v>MY4-111</v>
      </c>
      <c r="N135" s="133" t="str">
        <f t="shared" si="26"/>
        <v>MY4-111</v>
      </c>
      <c r="O135" s="366">
        <f t="shared" si="20"/>
        <v>0</v>
      </c>
      <c r="P135" s="237">
        <f t="shared" si="21"/>
        <v>0.13333333333333333</v>
      </c>
      <c r="Q135" s="238">
        <f t="shared" si="22"/>
        <v>0.66666666666666663</v>
      </c>
      <c r="R135" s="315">
        <f t="shared" si="23"/>
        <v>0</v>
      </c>
      <c r="S135" s="338"/>
      <c r="T135" s="115"/>
      <c r="U135" s="118"/>
      <c r="X135" s="278"/>
    </row>
    <row r="136" spans="1:24" ht="50.1" customHeight="1" x14ac:dyDescent="0.2">
      <c r="A136" s="140" t="s">
        <v>442</v>
      </c>
      <c r="B136" s="133"/>
      <c r="C136" s="136" t="str">
        <f t="shared" si="24"/>
        <v>MY4-112</v>
      </c>
      <c r="D136" s="353">
        <v>75</v>
      </c>
      <c r="E136" s="180"/>
      <c r="F136" s="394">
        <v>5</v>
      </c>
      <c r="G136" s="388">
        <v>25</v>
      </c>
      <c r="H136" s="166"/>
      <c r="I136" s="351"/>
      <c r="J136" s="351"/>
      <c r="K136" s="351"/>
      <c r="L136" s="351"/>
      <c r="M136" s="161" t="str">
        <f t="shared" si="25"/>
        <v>MY4-112</v>
      </c>
      <c r="N136" s="133" t="str">
        <f t="shared" si="26"/>
        <v>MY4-112</v>
      </c>
      <c r="O136" s="366">
        <f t="shared" si="20"/>
        <v>0</v>
      </c>
      <c r="P136" s="237">
        <f t="shared" si="21"/>
        <v>0.33333333333333331</v>
      </c>
      <c r="Q136" s="238">
        <f t="shared" si="22"/>
        <v>1.6666666666666667</v>
      </c>
      <c r="R136" s="315">
        <f t="shared" si="23"/>
        <v>0</v>
      </c>
      <c r="S136" s="338"/>
      <c r="T136" s="115"/>
      <c r="U136" s="118"/>
      <c r="X136" s="278"/>
    </row>
    <row r="137" spans="1:24" ht="50.1" customHeight="1" x14ac:dyDescent="0.2">
      <c r="A137" s="140" t="s">
        <v>443</v>
      </c>
      <c r="B137" s="133"/>
      <c r="C137" s="136" t="str">
        <f t="shared" si="24"/>
        <v>MY4-113</v>
      </c>
      <c r="D137" s="353">
        <v>75</v>
      </c>
      <c r="E137" s="180"/>
      <c r="F137" s="394">
        <v>10</v>
      </c>
      <c r="G137" s="388">
        <v>45</v>
      </c>
      <c r="H137" s="166"/>
      <c r="I137" s="351"/>
      <c r="J137" s="351"/>
      <c r="K137" s="351"/>
      <c r="L137" s="351"/>
      <c r="M137" s="161" t="str">
        <f t="shared" si="25"/>
        <v>MY4-113</v>
      </c>
      <c r="N137" s="133" t="str">
        <f t="shared" si="26"/>
        <v>MY4-113</v>
      </c>
      <c r="O137" s="366">
        <f t="shared" si="20"/>
        <v>0</v>
      </c>
      <c r="P137" s="237">
        <f t="shared" si="21"/>
        <v>0.66666666666666663</v>
      </c>
      <c r="Q137" s="238">
        <f t="shared" si="22"/>
        <v>3</v>
      </c>
      <c r="R137" s="315">
        <f t="shared" si="23"/>
        <v>0</v>
      </c>
      <c r="S137" s="338"/>
      <c r="T137" s="115"/>
      <c r="U137" s="118"/>
      <c r="X137" s="278"/>
    </row>
    <row r="138" spans="1:24" ht="50.1" customHeight="1" x14ac:dyDescent="0.2">
      <c r="A138" s="140" t="s">
        <v>444</v>
      </c>
      <c r="B138" s="133"/>
      <c r="C138" s="136" t="str">
        <f t="shared" si="24"/>
        <v>MY4-114</v>
      </c>
      <c r="D138" s="353">
        <v>75</v>
      </c>
      <c r="E138" s="180"/>
      <c r="F138" s="394">
        <v>15</v>
      </c>
      <c r="G138" s="388">
        <v>85</v>
      </c>
      <c r="H138" s="166"/>
      <c r="I138" s="204"/>
      <c r="J138" s="204"/>
      <c r="K138" s="204"/>
      <c r="L138" s="204"/>
      <c r="M138" s="161" t="str">
        <f t="shared" si="25"/>
        <v>MY4-114</v>
      </c>
      <c r="N138" s="133" t="str">
        <f t="shared" si="26"/>
        <v>MY4-114</v>
      </c>
      <c r="O138" s="366">
        <f t="shared" si="20"/>
        <v>0</v>
      </c>
      <c r="P138" s="237">
        <f t="shared" si="21"/>
        <v>1</v>
      </c>
      <c r="Q138" s="238">
        <f t="shared" si="22"/>
        <v>5.666666666666667</v>
      </c>
      <c r="R138" s="315">
        <f t="shared" si="23"/>
        <v>0</v>
      </c>
      <c r="S138" s="338"/>
      <c r="T138" s="115"/>
      <c r="U138" s="118"/>
      <c r="X138" s="278"/>
    </row>
    <row r="139" spans="1:24" ht="50.1" customHeight="1" x14ac:dyDescent="0.2">
      <c r="A139" s="140" t="s">
        <v>445</v>
      </c>
      <c r="B139" s="133"/>
      <c r="C139" s="136" t="str">
        <f t="shared" si="24"/>
        <v>MY4-115</v>
      </c>
      <c r="D139" s="353">
        <v>75</v>
      </c>
      <c r="E139" s="180"/>
      <c r="F139" s="394">
        <v>20</v>
      </c>
      <c r="G139" s="388">
        <v>100</v>
      </c>
      <c r="H139" s="166"/>
      <c r="I139" s="204"/>
      <c r="J139" s="204"/>
      <c r="K139" s="204"/>
      <c r="L139" s="204"/>
      <c r="M139" s="161" t="str">
        <f t="shared" si="25"/>
        <v>MY4-115</v>
      </c>
      <c r="N139" s="133" t="str">
        <f t="shared" si="26"/>
        <v>MY4-115</v>
      </c>
      <c r="O139" s="366">
        <f t="shared" si="20"/>
        <v>0</v>
      </c>
      <c r="P139" s="237">
        <f t="shared" si="21"/>
        <v>1.3333333333333333</v>
      </c>
      <c r="Q139" s="238">
        <f t="shared" si="22"/>
        <v>6.666666666666667</v>
      </c>
      <c r="R139" s="315">
        <f t="shared" si="23"/>
        <v>0</v>
      </c>
      <c r="S139" s="338"/>
      <c r="T139" s="115"/>
      <c r="U139" s="118"/>
      <c r="X139" s="278"/>
    </row>
    <row r="140" spans="1:24" ht="50.1" customHeight="1" x14ac:dyDescent="0.2">
      <c r="A140" s="140" t="s">
        <v>446</v>
      </c>
      <c r="B140" s="133"/>
      <c r="C140" s="136" t="str">
        <f t="shared" si="24"/>
        <v>MY4-116</v>
      </c>
      <c r="D140" s="353">
        <v>75</v>
      </c>
      <c r="E140" s="181">
        <v>0.4</v>
      </c>
      <c r="F140" s="174">
        <v>0.2</v>
      </c>
      <c r="G140" s="388">
        <v>2</v>
      </c>
      <c r="H140" s="166"/>
      <c r="I140" s="348"/>
      <c r="J140" s="348"/>
      <c r="K140" s="348"/>
      <c r="L140" s="348"/>
      <c r="M140" s="161" t="str">
        <f t="shared" si="25"/>
        <v>MY4-116</v>
      </c>
      <c r="N140" s="133" t="str">
        <f t="shared" si="26"/>
        <v>MY4-116</v>
      </c>
      <c r="O140" s="241">
        <f t="shared" si="20"/>
        <v>2.6666666666666668E-2</v>
      </c>
      <c r="P140" s="237">
        <f t="shared" si="21"/>
        <v>1.3333333333333334E-2</v>
      </c>
      <c r="Q140" s="238">
        <f t="shared" si="22"/>
        <v>0.13333333333333333</v>
      </c>
      <c r="R140" s="315">
        <f t="shared" si="23"/>
        <v>0</v>
      </c>
      <c r="S140" s="338"/>
      <c r="T140" s="115"/>
      <c r="U140" s="118"/>
      <c r="X140" s="278"/>
    </row>
    <row r="141" spans="1:24" ht="50.1" customHeight="1" x14ac:dyDescent="0.2">
      <c r="A141" s="140" t="s">
        <v>447</v>
      </c>
      <c r="B141" s="133"/>
      <c r="C141" s="136" t="str">
        <f t="shared" si="24"/>
        <v>MY4-117</v>
      </c>
      <c r="D141" s="353">
        <v>75</v>
      </c>
      <c r="E141" s="181">
        <v>0.6</v>
      </c>
      <c r="F141" s="174">
        <v>0.4</v>
      </c>
      <c r="G141" s="388">
        <v>5</v>
      </c>
      <c r="H141" s="166"/>
      <c r="I141" s="348"/>
      <c r="J141" s="348"/>
      <c r="K141" s="348"/>
      <c r="L141" s="348"/>
      <c r="M141" s="161" t="str">
        <f t="shared" si="25"/>
        <v>MY4-117</v>
      </c>
      <c r="N141" s="133" t="str">
        <f t="shared" si="26"/>
        <v>MY4-117</v>
      </c>
      <c r="O141" s="241">
        <f t="shared" si="20"/>
        <v>0.04</v>
      </c>
      <c r="P141" s="237">
        <f t="shared" si="21"/>
        <v>2.6666666666666668E-2</v>
      </c>
      <c r="Q141" s="238">
        <f t="shared" si="22"/>
        <v>0.33333333333333331</v>
      </c>
      <c r="R141" s="315">
        <f t="shared" si="23"/>
        <v>0</v>
      </c>
      <c r="S141" s="338"/>
      <c r="T141" s="115"/>
      <c r="U141" s="118"/>
      <c r="X141" s="278"/>
    </row>
    <row r="142" spans="1:24" ht="50.1" customHeight="1" x14ac:dyDescent="0.2">
      <c r="A142" s="140" t="s">
        <v>448</v>
      </c>
      <c r="B142" s="133"/>
      <c r="C142" s="136" t="str">
        <f t="shared" si="24"/>
        <v>MY4-118</v>
      </c>
      <c r="D142" s="353">
        <v>75</v>
      </c>
      <c r="E142" s="389">
        <v>2</v>
      </c>
      <c r="F142" s="394">
        <v>1</v>
      </c>
      <c r="G142" s="388">
        <v>15</v>
      </c>
      <c r="H142" s="166"/>
      <c r="I142" s="204"/>
      <c r="J142" s="204"/>
      <c r="K142" s="204"/>
      <c r="L142" s="204"/>
      <c r="M142" s="161" t="str">
        <f t="shared" si="25"/>
        <v>MY4-118</v>
      </c>
      <c r="N142" s="133" t="str">
        <f t="shared" si="26"/>
        <v>MY4-118</v>
      </c>
      <c r="O142" s="241">
        <f t="shared" si="20"/>
        <v>0.13333333333333333</v>
      </c>
      <c r="P142" s="237">
        <f t="shared" si="21"/>
        <v>6.6666666666666666E-2</v>
      </c>
      <c r="Q142" s="238">
        <f t="shared" si="22"/>
        <v>1</v>
      </c>
      <c r="R142" s="315">
        <f t="shared" si="23"/>
        <v>0</v>
      </c>
      <c r="S142" s="338"/>
      <c r="T142" s="115"/>
      <c r="U142" s="118"/>
      <c r="X142" s="278"/>
    </row>
    <row r="143" spans="1:24" ht="50.1" customHeight="1" x14ac:dyDescent="0.2">
      <c r="A143" s="140" t="s">
        <v>449</v>
      </c>
      <c r="B143" s="133"/>
      <c r="C143" s="136" t="str">
        <f t="shared" si="24"/>
        <v>MY4-119</v>
      </c>
      <c r="D143" s="353">
        <v>75</v>
      </c>
      <c r="E143" s="389">
        <v>10</v>
      </c>
      <c r="F143" s="394">
        <v>5</v>
      </c>
      <c r="G143" s="388">
        <v>85</v>
      </c>
      <c r="H143" s="166"/>
      <c r="I143" s="348"/>
      <c r="J143" s="348"/>
      <c r="K143" s="348"/>
      <c r="L143" s="348"/>
      <c r="M143" s="161" t="str">
        <f t="shared" si="25"/>
        <v>MY4-119</v>
      </c>
      <c r="N143" s="133" t="str">
        <f t="shared" si="26"/>
        <v>MY4-119</v>
      </c>
      <c r="O143" s="241">
        <f t="shared" si="20"/>
        <v>0.66666666666666663</v>
      </c>
      <c r="P143" s="237">
        <f t="shared" si="21"/>
        <v>0.33333333333333331</v>
      </c>
      <c r="Q143" s="238">
        <f t="shared" si="22"/>
        <v>5.666666666666667</v>
      </c>
      <c r="R143" s="315">
        <f t="shared" si="23"/>
        <v>0</v>
      </c>
      <c r="S143" s="338"/>
      <c r="T143" s="115"/>
      <c r="U143" s="118"/>
      <c r="X143" s="278"/>
    </row>
    <row r="144" spans="1:24" ht="50.1" customHeight="1" x14ac:dyDescent="0.2">
      <c r="A144" s="140" t="s">
        <v>450</v>
      </c>
      <c r="B144" s="133"/>
      <c r="C144" s="136" t="str">
        <f t="shared" si="24"/>
        <v>MY4-120</v>
      </c>
      <c r="D144" s="353">
        <v>75</v>
      </c>
      <c r="E144" s="389">
        <v>15</v>
      </c>
      <c r="F144" s="394">
        <v>10</v>
      </c>
      <c r="G144" s="388">
        <v>100</v>
      </c>
      <c r="H144" s="166"/>
      <c r="I144" s="348"/>
      <c r="J144" s="348"/>
      <c r="K144" s="348"/>
      <c r="L144" s="348"/>
      <c r="M144" s="161" t="str">
        <f t="shared" si="25"/>
        <v>MY4-120</v>
      </c>
      <c r="N144" s="133" t="str">
        <f t="shared" si="26"/>
        <v>MY4-120</v>
      </c>
      <c r="O144" s="241">
        <f t="shared" si="20"/>
        <v>1</v>
      </c>
      <c r="P144" s="237">
        <f t="shared" si="21"/>
        <v>0.66666666666666663</v>
      </c>
      <c r="Q144" s="238">
        <f t="shared" si="22"/>
        <v>6.666666666666667</v>
      </c>
      <c r="R144" s="315">
        <f t="shared" si="23"/>
        <v>0</v>
      </c>
      <c r="S144" s="338"/>
      <c r="T144" s="115"/>
      <c r="U144" s="118"/>
      <c r="X144" s="278"/>
    </row>
    <row r="145" spans="1:24" ht="50.1" customHeight="1" x14ac:dyDescent="0.2">
      <c r="A145" s="140" t="s">
        <v>451</v>
      </c>
      <c r="B145" s="133"/>
      <c r="C145" s="136" t="str">
        <f t="shared" si="24"/>
        <v>MY4-121</v>
      </c>
      <c r="D145" s="353">
        <v>75</v>
      </c>
      <c r="E145" s="180"/>
      <c r="F145" s="174">
        <v>0.2</v>
      </c>
      <c r="G145" s="388">
        <v>2</v>
      </c>
      <c r="H145" s="182">
        <v>0.6</v>
      </c>
      <c r="I145" s="204"/>
      <c r="J145" s="204"/>
      <c r="K145" s="204"/>
      <c r="L145" s="204"/>
      <c r="M145" s="161" t="str">
        <f t="shared" si="25"/>
        <v>MY4-121</v>
      </c>
      <c r="N145" s="133" t="str">
        <f t="shared" si="26"/>
        <v>MY4-121</v>
      </c>
      <c r="O145" s="366">
        <f t="shared" si="20"/>
        <v>0</v>
      </c>
      <c r="P145" s="237">
        <f t="shared" si="21"/>
        <v>1.3333333333333334E-2</v>
      </c>
      <c r="Q145" s="238">
        <f t="shared" si="22"/>
        <v>0.13333333333333333</v>
      </c>
      <c r="R145" s="313">
        <f t="shared" si="23"/>
        <v>0.04</v>
      </c>
      <c r="S145" s="338"/>
      <c r="T145" s="115"/>
      <c r="U145" s="118"/>
      <c r="X145" s="278"/>
    </row>
    <row r="146" spans="1:24" ht="50.1" customHeight="1" x14ac:dyDescent="0.2">
      <c r="A146" s="140" t="s">
        <v>452</v>
      </c>
      <c r="B146" s="133"/>
      <c r="C146" s="136" t="str">
        <f t="shared" si="24"/>
        <v>MY4-122</v>
      </c>
      <c r="D146" s="353">
        <v>75</v>
      </c>
      <c r="E146" s="180"/>
      <c r="F146" s="174">
        <v>0.4</v>
      </c>
      <c r="G146" s="388">
        <v>5</v>
      </c>
      <c r="H146" s="390">
        <v>1</v>
      </c>
      <c r="I146" s="204"/>
      <c r="J146" s="204"/>
      <c r="K146" s="204"/>
      <c r="L146" s="204"/>
      <c r="M146" s="161" t="str">
        <f t="shared" si="25"/>
        <v>MY4-122</v>
      </c>
      <c r="N146" s="133" t="str">
        <f t="shared" si="26"/>
        <v>MY4-122</v>
      </c>
      <c r="O146" s="366">
        <f t="shared" si="20"/>
        <v>0</v>
      </c>
      <c r="P146" s="237">
        <f t="shared" si="21"/>
        <v>2.6666666666666668E-2</v>
      </c>
      <c r="Q146" s="238">
        <f t="shared" si="22"/>
        <v>0.33333333333333331</v>
      </c>
      <c r="R146" s="313">
        <f t="shared" si="23"/>
        <v>6.6666666666666666E-2</v>
      </c>
      <c r="S146" s="338"/>
      <c r="T146" s="115"/>
      <c r="U146" s="118"/>
      <c r="X146" s="278"/>
    </row>
    <row r="147" spans="1:24" ht="50.1" customHeight="1" x14ac:dyDescent="0.2">
      <c r="A147" s="140" t="s">
        <v>453</v>
      </c>
      <c r="B147" s="133"/>
      <c r="C147" s="136" t="str">
        <f t="shared" si="24"/>
        <v>MY4-123</v>
      </c>
      <c r="D147" s="353">
        <v>75</v>
      </c>
      <c r="E147" s="180"/>
      <c r="F147" s="174">
        <v>0.6</v>
      </c>
      <c r="G147" s="388">
        <v>10</v>
      </c>
      <c r="H147" s="390">
        <v>2</v>
      </c>
      <c r="I147" s="204"/>
      <c r="J147" s="204"/>
      <c r="K147" s="204"/>
      <c r="L147" s="204"/>
      <c r="M147" s="161" t="str">
        <f t="shared" si="25"/>
        <v>MY4-123</v>
      </c>
      <c r="N147" s="133" t="str">
        <f t="shared" si="26"/>
        <v>MY4-123</v>
      </c>
      <c r="O147" s="366">
        <f t="shared" si="20"/>
        <v>0</v>
      </c>
      <c r="P147" s="237">
        <f t="shared" si="21"/>
        <v>0.04</v>
      </c>
      <c r="Q147" s="238">
        <f t="shared" si="22"/>
        <v>0.66666666666666663</v>
      </c>
      <c r="R147" s="313">
        <f t="shared" si="23"/>
        <v>0.13333333333333333</v>
      </c>
      <c r="S147" s="338"/>
      <c r="T147" s="115"/>
      <c r="U147" s="118"/>
      <c r="X147" s="278"/>
    </row>
    <row r="148" spans="1:24" ht="50.1" customHeight="1" x14ac:dyDescent="0.2">
      <c r="A148" s="140" t="s">
        <v>454</v>
      </c>
      <c r="B148" s="133"/>
      <c r="C148" s="136" t="str">
        <f t="shared" si="24"/>
        <v>MY4-124</v>
      </c>
      <c r="D148" s="353">
        <v>75</v>
      </c>
      <c r="E148" s="180"/>
      <c r="F148" s="394">
        <v>2</v>
      </c>
      <c r="G148" s="388">
        <v>40</v>
      </c>
      <c r="H148" s="390">
        <v>10</v>
      </c>
      <c r="I148" s="348"/>
      <c r="J148" s="348"/>
      <c r="K148" s="348"/>
      <c r="L148" s="348"/>
      <c r="M148" s="161" t="str">
        <f t="shared" si="25"/>
        <v>MY4-124</v>
      </c>
      <c r="N148" s="133" t="str">
        <f t="shared" si="26"/>
        <v>MY4-124</v>
      </c>
      <c r="O148" s="366">
        <f t="shared" si="20"/>
        <v>0</v>
      </c>
      <c r="P148" s="237">
        <f t="shared" si="21"/>
        <v>0.13333333333333333</v>
      </c>
      <c r="Q148" s="238">
        <f t="shared" si="22"/>
        <v>2.6666666666666665</v>
      </c>
      <c r="R148" s="313">
        <f t="shared" si="23"/>
        <v>0.66666666666666663</v>
      </c>
      <c r="S148" s="338"/>
      <c r="T148" s="115"/>
      <c r="U148" s="118"/>
      <c r="X148" s="278"/>
    </row>
    <row r="149" spans="1:24" ht="50.1" customHeight="1" thickBot="1" x14ac:dyDescent="0.25">
      <c r="A149" s="147" t="s">
        <v>455</v>
      </c>
      <c r="B149" s="376"/>
      <c r="C149" s="148" t="str">
        <f t="shared" si="24"/>
        <v>MY4-125</v>
      </c>
      <c r="D149" s="354">
        <v>75</v>
      </c>
      <c r="E149" s="183"/>
      <c r="F149" s="395">
        <v>10</v>
      </c>
      <c r="G149" s="393">
        <v>100</v>
      </c>
      <c r="H149" s="391">
        <v>20</v>
      </c>
      <c r="I149" s="204"/>
      <c r="J149" s="204"/>
      <c r="K149" s="204"/>
      <c r="L149" s="204"/>
      <c r="M149" s="381" t="str">
        <f t="shared" si="25"/>
        <v>MY4-125</v>
      </c>
      <c r="N149" s="376" t="str">
        <f t="shared" si="26"/>
        <v>MY4-125</v>
      </c>
      <c r="O149" s="368">
        <f t="shared" si="20"/>
        <v>0</v>
      </c>
      <c r="P149" s="244">
        <f t="shared" si="21"/>
        <v>0.66666666666666663</v>
      </c>
      <c r="Q149" s="243">
        <f t="shared" si="22"/>
        <v>6.666666666666667</v>
      </c>
      <c r="R149" s="314">
        <f t="shared" si="23"/>
        <v>1.3333333333333333</v>
      </c>
      <c r="S149" s="338"/>
      <c r="T149" s="115"/>
      <c r="U149" s="118"/>
      <c r="X149" s="278"/>
    </row>
    <row r="150" spans="1:24" ht="50.1" customHeight="1" x14ac:dyDescent="0.2">
      <c r="A150" s="236" t="s">
        <v>456</v>
      </c>
      <c r="B150" s="375"/>
      <c r="C150" s="125" t="str">
        <f t="shared" si="24"/>
        <v>MY4-126</v>
      </c>
      <c r="D150" s="352">
        <v>75</v>
      </c>
      <c r="E150" s="178"/>
      <c r="F150" s="229">
        <v>0.6</v>
      </c>
      <c r="G150" s="386">
        <v>1</v>
      </c>
      <c r="H150" s="179">
        <v>0.2</v>
      </c>
      <c r="I150" s="204"/>
      <c r="J150" s="204"/>
      <c r="K150" s="204"/>
      <c r="L150" s="204"/>
      <c r="M150" s="380" t="str">
        <f t="shared" si="25"/>
        <v>MY4-126</v>
      </c>
      <c r="N150" s="375" t="str">
        <f t="shared" si="26"/>
        <v>MY4-126</v>
      </c>
      <c r="O150" s="371">
        <f t="shared" si="20"/>
        <v>0</v>
      </c>
      <c r="P150" s="245">
        <f t="shared" si="21"/>
        <v>0.04</v>
      </c>
      <c r="Q150" s="240">
        <f t="shared" si="22"/>
        <v>6.6666666666666666E-2</v>
      </c>
      <c r="R150" s="316">
        <f t="shared" si="23"/>
        <v>1.3333333333333334E-2</v>
      </c>
      <c r="S150" s="338"/>
      <c r="T150" s="115"/>
      <c r="U150" s="118"/>
      <c r="X150" s="278"/>
    </row>
    <row r="151" spans="1:24" ht="50.1" customHeight="1" x14ac:dyDescent="0.2">
      <c r="A151" s="140" t="s">
        <v>457</v>
      </c>
      <c r="B151" s="133"/>
      <c r="C151" s="136" t="str">
        <f t="shared" si="24"/>
        <v>MY4-127</v>
      </c>
      <c r="D151" s="353">
        <v>75</v>
      </c>
      <c r="E151" s="180"/>
      <c r="F151" s="394">
        <v>2</v>
      </c>
      <c r="G151" s="388">
        <v>5</v>
      </c>
      <c r="H151" s="182">
        <v>0.6</v>
      </c>
      <c r="I151" s="204"/>
      <c r="J151" s="204"/>
      <c r="K151" s="204"/>
      <c r="L151" s="204"/>
      <c r="M151" s="161" t="str">
        <f t="shared" si="25"/>
        <v>MY4-127</v>
      </c>
      <c r="N151" s="133" t="str">
        <f t="shared" si="26"/>
        <v>MY4-127</v>
      </c>
      <c r="O151" s="366">
        <f t="shared" si="20"/>
        <v>0</v>
      </c>
      <c r="P151" s="237">
        <f t="shared" si="21"/>
        <v>0.13333333333333333</v>
      </c>
      <c r="Q151" s="238">
        <f t="shared" si="22"/>
        <v>0.33333333333333331</v>
      </c>
      <c r="R151" s="313">
        <f t="shared" si="23"/>
        <v>0.04</v>
      </c>
      <c r="S151" s="338"/>
      <c r="T151" s="115"/>
      <c r="U151" s="118"/>
      <c r="X151" s="278"/>
    </row>
    <row r="152" spans="1:24" ht="50.1" customHeight="1" x14ac:dyDescent="0.2">
      <c r="A152" s="140" t="s">
        <v>458</v>
      </c>
      <c r="B152" s="133"/>
      <c r="C152" s="136" t="str">
        <f t="shared" si="24"/>
        <v>MY4-128</v>
      </c>
      <c r="D152" s="353">
        <v>75</v>
      </c>
      <c r="E152" s="180"/>
      <c r="F152" s="394">
        <v>5</v>
      </c>
      <c r="G152" s="388">
        <v>10</v>
      </c>
      <c r="H152" s="390">
        <v>1</v>
      </c>
      <c r="I152" s="204"/>
      <c r="J152" s="204"/>
      <c r="K152" s="204"/>
      <c r="L152" s="204"/>
      <c r="M152" s="161" t="str">
        <f t="shared" si="25"/>
        <v>MY4-128</v>
      </c>
      <c r="N152" s="133" t="str">
        <f t="shared" si="26"/>
        <v>MY4-128</v>
      </c>
      <c r="O152" s="366">
        <f t="shared" si="20"/>
        <v>0</v>
      </c>
      <c r="P152" s="237">
        <f t="shared" si="21"/>
        <v>0.33333333333333331</v>
      </c>
      <c r="Q152" s="238">
        <f t="shared" si="22"/>
        <v>0.66666666666666663</v>
      </c>
      <c r="R152" s="313">
        <f t="shared" si="23"/>
        <v>6.6666666666666666E-2</v>
      </c>
      <c r="S152" s="120"/>
      <c r="T152" s="133"/>
      <c r="U152" s="163"/>
      <c r="X152" s="278"/>
    </row>
    <row r="153" spans="1:24" ht="50.1" customHeight="1" x14ac:dyDescent="0.2">
      <c r="A153" s="140" t="s">
        <v>459</v>
      </c>
      <c r="B153" s="133"/>
      <c r="C153" s="136" t="str">
        <f t="shared" si="24"/>
        <v>MY4-129</v>
      </c>
      <c r="D153" s="353">
        <v>75</v>
      </c>
      <c r="E153" s="180"/>
      <c r="F153" s="394">
        <v>10</v>
      </c>
      <c r="G153" s="388">
        <v>15</v>
      </c>
      <c r="H153" s="390">
        <v>2</v>
      </c>
      <c r="I153" s="278"/>
      <c r="J153" s="278"/>
      <c r="K153" s="278"/>
      <c r="L153" s="278"/>
      <c r="M153" s="161" t="str">
        <f t="shared" ref="M153:M189" si="27">A153</f>
        <v>MY4-129</v>
      </c>
      <c r="N153" s="133" t="str">
        <f t="shared" ref="N153:N189" si="28">C153</f>
        <v>MY4-129</v>
      </c>
      <c r="O153" s="366">
        <f t="shared" si="20"/>
        <v>0</v>
      </c>
      <c r="P153" s="237">
        <f t="shared" si="21"/>
        <v>0.66666666666666663</v>
      </c>
      <c r="Q153" s="238">
        <f t="shared" si="22"/>
        <v>1</v>
      </c>
      <c r="R153" s="313">
        <f t="shared" si="23"/>
        <v>0.13333333333333333</v>
      </c>
      <c r="S153" s="338"/>
      <c r="T153" s="115"/>
    </row>
    <row r="154" spans="1:24" ht="50.1" customHeight="1" x14ac:dyDescent="0.2">
      <c r="A154" s="140" t="s">
        <v>460</v>
      </c>
      <c r="B154" s="133"/>
      <c r="C154" s="136" t="str">
        <f t="shared" si="24"/>
        <v>MY4-130</v>
      </c>
      <c r="D154" s="353">
        <v>75</v>
      </c>
      <c r="E154" s="180"/>
      <c r="F154" s="394">
        <v>60</v>
      </c>
      <c r="G154" s="388">
        <v>70</v>
      </c>
      <c r="H154" s="390">
        <v>20</v>
      </c>
      <c r="I154" s="278"/>
      <c r="J154" s="278"/>
      <c r="K154" s="278"/>
      <c r="L154" s="278"/>
      <c r="M154" s="161" t="str">
        <f t="shared" si="27"/>
        <v>MY4-130</v>
      </c>
      <c r="N154" s="133" t="str">
        <f t="shared" si="28"/>
        <v>MY4-130</v>
      </c>
      <c r="O154" s="366">
        <f t="shared" si="20"/>
        <v>0</v>
      </c>
      <c r="P154" s="237">
        <f t="shared" si="21"/>
        <v>4</v>
      </c>
      <c r="Q154" s="238">
        <f t="shared" si="22"/>
        <v>4.666666666666667</v>
      </c>
      <c r="R154" s="313">
        <f t="shared" si="23"/>
        <v>1.3333333333333333</v>
      </c>
      <c r="S154" s="338"/>
    </row>
    <row r="155" spans="1:24" ht="50.1" customHeight="1" x14ac:dyDescent="0.2">
      <c r="A155" s="140" t="s">
        <v>461</v>
      </c>
      <c r="B155" s="133"/>
      <c r="C155" s="136" t="str">
        <f t="shared" si="24"/>
        <v>MY4-131</v>
      </c>
      <c r="D155" s="353">
        <v>75</v>
      </c>
      <c r="E155" s="180"/>
      <c r="F155" s="174">
        <v>0.4</v>
      </c>
      <c r="G155" s="173">
        <v>0.6</v>
      </c>
      <c r="H155" s="182">
        <v>0.4</v>
      </c>
      <c r="I155" s="278"/>
      <c r="J155" s="278"/>
      <c r="K155" s="278"/>
      <c r="L155" s="278"/>
      <c r="M155" s="161" t="str">
        <f t="shared" si="27"/>
        <v>MY4-131</v>
      </c>
      <c r="N155" s="133" t="str">
        <f t="shared" si="28"/>
        <v>MY4-131</v>
      </c>
      <c r="O155" s="366">
        <f t="shared" ref="O155:O189" si="29">E155/$P$22</f>
        <v>0</v>
      </c>
      <c r="P155" s="237">
        <f t="shared" ref="P155:P189" si="30">F155/$P$22</f>
        <v>2.6666666666666668E-2</v>
      </c>
      <c r="Q155" s="238">
        <f t="shared" ref="Q155:Q189" si="31">G155/$P$22</f>
        <v>0.04</v>
      </c>
      <c r="R155" s="313">
        <f t="shared" ref="R155:R189" si="32">H155/$P$22</f>
        <v>2.6666666666666668E-2</v>
      </c>
      <c r="S155" s="338"/>
    </row>
    <row r="156" spans="1:24" ht="50.1" customHeight="1" x14ac:dyDescent="0.2">
      <c r="A156" s="140" t="s">
        <v>462</v>
      </c>
      <c r="B156" s="133"/>
      <c r="C156" s="136" t="str">
        <f t="shared" ref="C156:C189" si="33">A156</f>
        <v>MY4-132</v>
      </c>
      <c r="D156" s="353">
        <v>75</v>
      </c>
      <c r="E156" s="180"/>
      <c r="F156" s="174">
        <v>0.6</v>
      </c>
      <c r="G156" s="388">
        <v>1</v>
      </c>
      <c r="H156" s="182">
        <v>0.6</v>
      </c>
      <c r="I156" s="278"/>
      <c r="J156" s="278"/>
      <c r="K156" s="278"/>
      <c r="L156" s="278"/>
      <c r="M156" s="161" t="str">
        <f t="shared" si="27"/>
        <v>MY4-132</v>
      </c>
      <c r="N156" s="133" t="str">
        <f t="shared" si="28"/>
        <v>MY4-132</v>
      </c>
      <c r="O156" s="366">
        <f t="shared" si="29"/>
        <v>0</v>
      </c>
      <c r="P156" s="237">
        <f t="shared" si="30"/>
        <v>0.04</v>
      </c>
      <c r="Q156" s="238">
        <f t="shared" si="31"/>
        <v>6.6666666666666666E-2</v>
      </c>
      <c r="R156" s="313">
        <f t="shared" si="32"/>
        <v>0.04</v>
      </c>
      <c r="S156" s="338"/>
    </row>
    <row r="157" spans="1:24" ht="50.1" customHeight="1" x14ac:dyDescent="0.2">
      <c r="A157" s="140" t="s">
        <v>463</v>
      </c>
      <c r="B157" s="133"/>
      <c r="C157" s="136" t="str">
        <f t="shared" si="33"/>
        <v>MY4-133</v>
      </c>
      <c r="D157" s="353">
        <v>75</v>
      </c>
      <c r="E157" s="180"/>
      <c r="F157" s="394">
        <v>2</v>
      </c>
      <c r="G157" s="388">
        <v>5</v>
      </c>
      <c r="H157" s="390">
        <v>2</v>
      </c>
      <c r="I157" s="278"/>
      <c r="J157" s="278"/>
      <c r="K157" s="278"/>
      <c r="L157" s="278"/>
      <c r="M157" s="161" t="str">
        <f t="shared" si="27"/>
        <v>MY4-133</v>
      </c>
      <c r="N157" s="133" t="str">
        <f t="shared" si="28"/>
        <v>MY4-133</v>
      </c>
      <c r="O157" s="366">
        <f t="shared" si="29"/>
        <v>0</v>
      </c>
      <c r="P157" s="237">
        <f t="shared" si="30"/>
        <v>0.13333333333333333</v>
      </c>
      <c r="Q157" s="238">
        <f t="shared" si="31"/>
        <v>0.33333333333333331</v>
      </c>
      <c r="R157" s="313">
        <f t="shared" si="32"/>
        <v>0.13333333333333333</v>
      </c>
      <c r="S157" s="338"/>
    </row>
    <row r="158" spans="1:24" ht="50.1" customHeight="1" x14ac:dyDescent="0.2">
      <c r="A158" s="140" t="s">
        <v>464</v>
      </c>
      <c r="B158" s="133"/>
      <c r="C158" s="136" t="str">
        <f t="shared" si="33"/>
        <v>MY4-134</v>
      </c>
      <c r="D158" s="353">
        <v>75</v>
      </c>
      <c r="E158" s="180"/>
      <c r="F158" s="394">
        <v>5</v>
      </c>
      <c r="G158" s="388">
        <v>10</v>
      </c>
      <c r="H158" s="390">
        <v>5</v>
      </c>
      <c r="I158" s="278"/>
      <c r="J158" s="278"/>
      <c r="K158" s="278"/>
      <c r="L158" s="278"/>
      <c r="M158" s="161" t="str">
        <f t="shared" si="27"/>
        <v>MY4-134</v>
      </c>
      <c r="N158" s="133" t="str">
        <f t="shared" si="28"/>
        <v>MY4-134</v>
      </c>
      <c r="O158" s="366">
        <f t="shared" si="29"/>
        <v>0</v>
      </c>
      <c r="P158" s="237">
        <f t="shared" si="30"/>
        <v>0.33333333333333331</v>
      </c>
      <c r="Q158" s="238">
        <f t="shared" si="31"/>
        <v>0.66666666666666663</v>
      </c>
      <c r="R158" s="313">
        <f t="shared" si="32"/>
        <v>0.33333333333333331</v>
      </c>
      <c r="S158" s="338"/>
    </row>
    <row r="159" spans="1:24" ht="50.1" customHeight="1" x14ac:dyDescent="0.2">
      <c r="A159" s="140" t="s">
        <v>465</v>
      </c>
      <c r="B159" s="133"/>
      <c r="C159" s="136" t="str">
        <f t="shared" si="33"/>
        <v>MY4-135</v>
      </c>
      <c r="D159" s="353">
        <v>75</v>
      </c>
      <c r="E159" s="180"/>
      <c r="F159" s="394">
        <v>30</v>
      </c>
      <c r="G159" s="388">
        <v>80</v>
      </c>
      <c r="H159" s="390">
        <v>40</v>
      </c>
      <c r="I159" s="278"/>
      <c r="J159" s="278"/>
      <c r="K159" s="278"/>
      <c r="L159" s="278"/>
      <c r="M159" s="161" t="str">
        <f t="shared" si="27"/>
        <v>MY4-135</v>
      </c>
      <c r="N159" s="133" t="str">
        <f t="shared" si="28"/>
        <v>MY4-135</v>
      </c>
      <c r="O159" s="366">
        <f t="shared" si="29"/>
        <v>0</v>
      </c>
      <c r="P159" s="237">
        <f t="shared" si="30"/>
        <v>2</v>
      </c>
      <c r="Q159" s="238">
        <f t="shared" si="31"/>
        <v>5.333333333333333</v>
      </c>
      <c r="R159" s="313">
        <f t="shared" si="32"/>
        <v>2.6666666666666665</v>
      </c>
      <c r="S159" s="338"/>
    </row>
    <row r="160" spans="1:24" ht="50.1" customHeight="1" x14ac:dyDescent="0.2">
      <c r="A160" s="140" t="s">
        <v>466</v>
      </c>
      <c r="B160" s="133"/>
      <c r="C160" s="136" t="str">
        <f t="shared" si="33"/>
        <v>MY4-136</v>
      </c>
      <c r="D160" s="353">
        <v>75</v>
      </c>
      <c r="E160" s="180"/>
      <c r="F160" s="174">
        <v>0.6</v>
      </c>
      <c r="G160" s="164"/>
      <c r="H160" s="182">
        <v>0.4</v>
      </c>
      <c r="I160" s="278"/>
      <c r="J160" s="278"/>
      <c r="K160" s="278"/>
      <c r="L160" s="278"/>
      <c r="M160" s="161" t="str">
        <f t="shared" si="27"/>
        <v>MY4-136</v>
      </c>
      <c r="N160" s="133" t="str">
        <f t="shared" si="28"/>
        <v>MY4-136</v>
      </c>
      <c r="O160" s="366">
        <f t="shared" si="29"/>
        <v>0</v>
      </c>
      <c r="P160" s="237">
        <f t="shared" si="30"/>
        <v>0.04</v>
      </c>
      <c r="Q160" s="367">
        <f t="shared" si="31"/>
        <v>0</v>
      </c>
      <c r="R160" s="313">
        <f t="shared" si="32"/>
        <v>2.6666666666666668E-2</v>
      </c>
      <c r="S160" s="338"/>
    </row>
    <row r="161" spans="1:19" ht="50.1" customHeight="1" x14ac:dyDescent="0.2">
      <c r="A161" s="140" t="s">
        <v>467</v>
      </c>
      <c r="B161" s="133"/>
      <c r="C161" s="136" t="str">
        <f t="shared" si="33"/>
        <v>MY4-137</v>
      </c>
      <c r="D161" s="353">
        <v>75</v>
      </c>
      <c r="E161" s="180"/>
      <c r="F161" s="394">
        <v>1</v>
      </c>
      <c r="G161" s="164"/>
      <c r="H161" s="182">
        <v>0.6</v>
      </c>
      <c r="I161" s="278"/>
      <c r="J161" s="278"/>
      <c r="K161" s="278"/>
      <c r="L161" s="278"/>
      <c r="M161" s="161" t="str">
        <f t="shared" si="27"/>
        <v>MY4-137</v>
      </c>
      <c r="N161" s="133" t="str">
        <f t="shared" si="28"/>
        <v>MY4-137</v>
      </c>
      <c r="O161" s="366">
        <f t="shared" si="29"/>
        <v>0</v>
      </c>
      <c r="P161" s="237">
        <f t="shared" si="30"/>
        <v>6.6666666666666666E-2</v>
      </c>
      <c r="Q161" s="367">
        <f t="shared" si="31"/>
        <v>0</v>
      </c>
      <c r="R161" s="313">
        <f t="shared" si="32"/>
        <v>0.04</v>
      </c>
      <c r="S161" s="338"/>
    </row>
    <row r="162" spans="1:19" ht="50.1" customHeight="1" x14ac:dyDescent="0.2">
      <c r="A162" s="140" t="s">
        <v>468</v>
      </c>
      <c r="B162" s="133"/>
      <c r="C162" s="136" t="str">
        <f t="shared" si="33"/>
        <v>MY4-138</v>
      </c>
      <c r="D162" s="353">
        <v>75</v>
      </c>
      <c r="E162" s="180"/>
      <c r="F162" s="394">
        <v>5</v>
      </c>
      <c r="G162" s="164"/>
      <c r="H162" s="390">
        <v>2</v>
      </c>
      <c r="I162" s="278"/>
      <c r="J162" s="278"/>
      <c r="K162" s="278"/>
      <c r="L162" s="278"/>
      <c r="M162" s="161" t="str">
        <f t="shared" si="27"/>
        <v>MY4-138</v>
      </c>
      <c r="N162" s="133" t="str">
        <f t="shared" si="28"/>
        <v>MY4-138</v>
      </c>
      <c r="O162" s="366">
        <f t="shared" si="29"/>
        <v>0</v>
      </c>
      <c r="P162" s="237">
        <f t="shared" si="30"/>
        <v>0.33333333333333331</v>
      </c>
      <c r="Q162" s="367">
        <f t="shared" si="31"/>
        <v>0</v>
      </c>
      <c r="R162" s="313">
        <f t="shared" si="32"/>
        <v>0.13333333333333333</v>
      </c>
      <c r="S162" s="338"/>
    </row>
    <row r="163" spans="1:19" ht="50.1" customHeight="1" x14ac:dyDescent="0.2">
      <c r="A163" s="140" t="s">
        <v>469</v>
      </c>
      <c r="B163" s="133"/>
      <c r="C163" s="136" t="str">
        <f t="shared" si="33"/>
        <v>MY4-139</v>
      </c>
      <c r="D163" s="353">
        <v>75</v>
      </c>
      <c r="E163" s="180"/>
      <c r="F163" s="394">
        <v>10</v>
      </c>
      <c r="G163" s="164"/>
      <c r="H163" s="390">
        <v>5</v>
      </c>
      <c r="I163" s="278"/>
      <c r="J163" s="278"/>
      <c r="K163" s="278"/>
      <c r="L163" s="278"/>
      <c r="M163" s="161" t="str">
        <f t="shared" si="27"/>
        <v>MY4-139</v>
      </c>
      <c r="N163" s="133" t="str">
        <f t="shared" si="28"/>
        <v>MY4-139</v>
      </c>
      <c r="O163" s="366">
        <f t="shared" si="29"/>
        <v>0</v>
      </c>
      <c r="P163" s="237">
        <f t="shared" si="30"/>
        <v>0.66666666666666663</v>
      </c>
      <c r="Q163" s="367">
        <f t="shared" si="31"/>
        <v>0</v>
      </c>
      <c r="R163" s="313">
        <f t="shared" si="32"/>
        <v>0.33333333333333331</v>
      </c>
      <c r="S163" s="338"/>
    </row>
    <row r="164" spans="1:19" ht="50.1" customHeight="1" x14ac:dyDescent="0.2">
      <c r="A164" s="140" t="s">
        <v>470</v>
      </c>
      <c r="B164" s="133"/>
      <c r="C164" s="136" t="str">
        <f t="shared" si="33"/>
        <v>MY4-140</v>
      </c>
      <c r="D164" s="353">
        <v>75</v>
      </c>
      <c r="E164" s="180"/>
      <c r="F164" s="394">
        <v>90</v>
      </c>
      <c r="G164" s="164"/>
      <c r="H164" s="390">
        <v>60</v>
      </c>
      <c r="I164" s="278"/>
      <c r="J164" s="278"/>
      <c r="K164" s="278"/>
      <c r="L164" s="278"/>
      <c r="M164" s="161" t="str">
        <f t="shared" si="27"/>
        <v>MY4-140</v>
      </c>
      <c r="N164" s="133" t="str">
        <f t="shared" si="28"/>
        <v>MY4-140</v>
      </c>
      <c r="O164" s="366">
        <f t="shared" si="29"/>
        <v>0</v>
      </c>
      <c r="P164" s="237">
        <f t="shared" si="30"/>
        <v>6</v>
      </c>
      <c r="Q164" s="367">
        <f t="shared" si="31"/>
        <v>0</v>
      </c>
      <c r="R164" s="313">
        <f t="shared" si="32"/>
        <v>4</v>
      </c>
      <c r="S164" s="338"/>
    </row>
    <row r="165" spans="1:19" ht="50.1" customHeight="1" x14ac:dyDescent="0.2">
      <c r="A165" s="140" t="s">
        <v>471</v>
      </c>
      <c r="B165" s="133"/>
      <c r="C165" s="136" t="str">
        <f t="shared" si="33"/>
        <v>MY4-141</v>
      </c>
      <c r="D165" s="353">
        <v>75</v>
      </c>
      <c r="E165" s="181">
        <v>0.4</v>
      </c>
      <c r="F165" s="394">
        <v>1</v>
      </c>
      <c r="G165" s="164"/>
      <c r="H165" s="182">
        <v>0.2</v>
      </c>
      <c r="I165" s="278"/>
      <c r="J165" s="278"/>
      <c r="K165" s="278"/>
      <c r="L165" s="278"/>
      <c r="M165" s="161" t="str">
        <f t="shared" si="27"/>
        <v>MY4-141</v>
      </c>
      <c r="N165" s="133" t="str">
        <f t="shared" si="28"/>
        <v>MY4-141</v>
      </c>
      <c r="O165" s="241">
        <f t="shared" si="29"/>
        <v>2.6666666666666668E-2</v>
      </c>
      <c r="P165" s="237">
        <f t="shared" si="30"/>
        <v>6.6666666666666666E-2</v>
      </c>
      <c r="Q165" s="367">
        <f t="shared" si="31"/>
        <v>0</v>
      </c>
      <c r="R165" s="313">
        <f t="shared" si="32"/>
        <v>1.3333333333333334E-2</v>
      </c>
      <c r="S165" s="338"/>
    </row>
    <row r="166" spans="1:19" ht="50.1" customHeight="1" x14ac:dyDescent="0.2">
      <c r="A166" s="140" t="s">
        <v>472</v>
      </c>
      <c r="B166" s="133"/>
      <c r="C166" s="136" t="str">
        <f t="shared" si="33"/>
        <v>MY4-142</v>
      </c>
      <c r="D166" s="353">
        <v>75</v>
      </c>
      <c r="E166" s="181">
        <v>0.6</v>
      </c>
      <c r="F166" s="394">
        <v>2</v>
      </c>
      <c r="G166" s="164"/>
      <c r="H166" s="182">
        <v>0.4</v>
      </c>
      <c r="I166" s="278"/>
      <c r="J166" s="278"/>
      <c r="K166" s="278"/>
      <c r="L166" s="278"/>
      <c r="M166" s="161" t="str">
        <f t="shared" si="27"/>
        <v>MY4-142</v>
      </c>
      <c r="N166" s="133" t="str">
        <f t="shared" si="28"/>
        <v>MY4-142</v>
      </c>
      <c r="O166" s="241">
        <f t="shared" si="29"/>
        <v>0.04</v>
      </c>
      <c r="P166" s="237">
        <f t="shared" si="30"/>
        <v>0.13333333333333333</v>
      </c>
      <c r="Q166" s="367">
        <f t="shared" si="31"/>
        <v>0</v>
      </c>
      <c r="R166" s="313">
        <f t="shared" si="32"/>
        <v>2.6666666666666668E-2</v>
      </c>
      <c r="S166" s="338"/>
    </row>
    <row r="167" spans="1:19" ht="50.1" customHeight="1" x14ac:dyDescent="0.2">
      <c r="A167" s="140" t="s">
        <v>473</v>
      </c>
      <c r="B167" s="133"/>
      <c r="C167" s="136" t="str">
        <f t="shared" si="33"/>
        <v>MY4-143</v>
      </c>
      <c r="D167" s="353">
        <v>75</v>
      </c>
      <c r="E167" s="180"/>
      <c r="F167" s="394">
        <v>50</v>
      </c>
      <c r="G167" s="164"/>
      <c r="H167" s="166"/>
      <c r="I167" s="278"/>
      <c r="J167" s="278"/>
      <c r="K167" s="278"/>
      <c r="L167" s="278"/>
      <c r="M167" s="161" t="str">
        <f t="shared" si="27"/>
        <v>MY4-143</v>
      </c>
      <c r="N167" s="133" t="str">
        <f t="shared" si="28"/>
        <v>MY4-143</v>
      </c>
      <c r="O167" s="366">
        <f t="shared" si="29"/>
        <v>0</v>
      </c>
      <c r="P167" s="237">
        <f t="shared" si="30"/>
        <v>3.3333333333333335</v>
      </c>
      <c r="Q167" s="367">
        <f t="shared" si="31"/>
        <v>0</v>
      </c>
      <c r="R167" s="315">
        <f t="shared" si="32"/>
        <v>0</v>
      </c>
      <c r="S167" s="338"/>
    </row>
    <row r="168" spans="1:19" ht="50.1" customHeight="1" x14ac:dyDescent="0.2">
      <c r="A168" s="140" t="s">
        <v>474</v>
      </c>
      <c r="B168" s="133"/>
      <c r="C168" s="136" t="str">
        <f t="shared" si="33"/>
        <v>MY4-144</v>
      </c>
      <c r="D168" s="353">
        <v>75</v>
      </c>
      <c r="E168" s="180"/>
      <c r="F168" s="394">
        <v>100</v>
      </c>
      <c r="G168" s="164"/>
      <c r="H168" s="390">
        <v>5</v>
      </c>
      <c r="I168" s="278"/>
      <c r="J168" s="278"/>
      <c r="K168" s="278"/>
      <c r="L168" s="278"/>
      <c r="M168" s="161" t="str">
        <f t="shared" si="27"/>
        <v>MY4-144</v>
      </c>
      <c r="N168" s="133" t="str">
        <f t="shared" si="28"/>
        <v>MY4-144</v>
      </c>
      <c r="O168" s="366">
        <f t="shared" si="29"/>
        <v>0</v>
      </c>
      <c r="P168" s="237">
        <f t="shared" si="30"/>
        <v>6.666666666666667</v>
      </c>
      <c r="Q168" s="367">
        <f t="shared" si="31"/>
        <v>0</v>
      </c>
      <c r="R168" s="313">
        <f t="shared" si="32"/>
        <v>0.33333333333333331</v>
      </c>
      <c r="S168" s="338"/>
    </row>
    <row r="169" spans="1:19" ht="50.1" customHeight="1" x14ac:dyDescent="0.2">
      <c r="A169" s="140" t="s">
        <v>475</v>
      </c>
      <c r="B169" s="133"/>
      <c r="C169" s="136" t="str">
        <f t="shared" si="33"/>
        <v>MY4-145</v>
      </c>
      <c r="D169" s="353">
        <v>75</v>
      </c>
      <c r="E169" s="180"/>
      <c r="F169" s="394">
        <v>150</v>
      </c>
      <c r="G169" s="164"/>
      <c r="H169" s="166"/>
      <c r="I169" s="278"/>
      <c r="J169" s="278"/>
      <c r="K169" s="278"/>
      <c r="L169" s="278"/>
      <c r="M169" s="161" t="str">
        <f t="shared" si="27"/>
        <v>MY4-145</v>
      </c>
      <c r="N169" s="133" t="str">
        <f t="shared" si="28"/>
        <v>MY4-145</v>
      </c>
      <c r="O169" s="366">
        <f t="shared" si="29"/>
        <v>0</v>
      </c>
      <c r="P169" s="237">
        <f t="shared" si="30"/>
        <v>10</v>
      </c>
      <c r="Q169" s="367">
        <f t="shared" si="31"/>
        <v>0</v>
      </c>
      <c r="R169" s="315">
        <f t="shared" si="32"/>
        <v>0</v>
      </c>
      <c r="S169" s="338"/>
    </row>
    <row r="170" spans="1:19" ht="50.1" customHeight="1" x14ac:dyDescent="0.2">
      <c r="A170" s="140" t="s">
        <v>476</v>
      </c>
      <c r="B170" s="133"/>
      <c r="C170" s="136" t="str">
        <f t="shared" si="33"/>
        <v>MY4-146</v>
      </c>
      <c r="D170" s="353">
        <v>75</v>
      </c>
      <c r="E170" s="180"/>
      <c r="F170" s="174">
        <v>0.8</v>
      </c>
      <c r="G170" s="164"/>
      <c r="H170" s="166"/>
      <c r="I170" s="278"/>
      <c r="J170" s="278"/>
      <c r="K170" s="278"/>
      <c r="L170" s="278"/>
      <c r="M170" s="161" t="str">
        <f t="shared" si="27"/>
        <v>MY4-146</v>
      </c>
      <c r="N170" s="133" t="str">
        <f t="shared" si="28"/>
        <v>MY4-146</v>
      </c>
      <c r="O170" s="366">
        <f t="shared" si="29"/>
        <v>0</v>
      </c>
      <c r="P170" s="237">
        <f t="shared" si="30"/>
        <v>5.3333333333333337E-2</v>
      </c>
      <c r="Q170" s="367">
        <f t="shared" si="31"/>
        <v>0</v>
      </c>
      <c r="R170" s="315">
        <f t="shared" si="32"/>
        <v>0</v>
      </c>
      <c r="S170" s="338"/>
    </row>
    <row r="171" spans="1:19" ht="50.1" customHeight="1" x14ac:dyDescent="0.2">
      <c r="A171" s="140" t="s">
        <v>477</v>
      </c>
      <c r="B171" s="133"/>
      <c r="C171" s="136" t="str">
        <f t="shared" si="33"/>
        <v>MY4-147</v>
      </c>
      <c r="D171" s="353">
        <v>75</v>
      </c>
      <c r="E171" s="180"/>
      <c r="F171" s="394">
        <v>2</v>
      </c>
      <c r="G171" s="164"/>
      <c r="H171" s="166"/>
      <c r="I171" s="278"/>
      <c r="J171" s="278"/>
      <c r="K171" s="278"/>
      <c r="L171" s="278"/>
      <c r="M171" s="161" t="str">
        <f t="shared" si="27"/>
        <v>MY4-147</v>
      </c>
      <c r="N171" s="133" t="str">
        <f t="shared" si="28"/>
        <v>MY4-147</v>
      </c>
      <c r="O171" s="366">
        <f t="shared" si="29"/>
        <v>0</v>
      </c>
      <c r="P171" s="237">
        <f t="shared" si="30"/>
        <v>0.13333333333333333</v>
      </c>
      <c r="Q171" s="367">
        <f t="shared" si="31"/>
        <v>0</v>
      </c>
      <c r="R171" s="315">
        <f t="shared" si="32"/>
        <v>0</v>
      </c>
      <c r="S171" s="338"/>
    </row>
    <row r="172" spans="1:19" ht="50.1" customHeight="1" x14ac:dyDescent="0.2">
      <c r="A172" s="140" t="s">
        <v>478</v>
      </c>
      <c r="B172" s="133"/>
      <c r="C172" s="136" t="str">
        <f t="shared" si="33"/>
        <v>MY4-148</v>
      </c>
      <c r="D172" s="353">
        <v>75</v>
      </c>
      <c r="E172" s="180"/>
      <c r="F172" s="394">
        <v>5</v>
      </c>
      <c r="G172" s="164"/>
      <c r="H172" s="166"/>
      <c r="I172" s="278"/>
      <c r="J172" s="278"/>
      <c r="K172" s="278"/>
      <c r="L172" s="278"/>
      <c r="M172" s="161" t="str">
        <f t="shared" si="27"/>
        <v>MY4-148</v>
      </c>
      <c r="N172" s="133" t="str">
        <f t="shared" si="28"/>
        <v>MY4-148</v>
      </c>
      <c r="O172" s="366">
        <f t="shared" si="29"/>
        <v>0</v>
      </c>
      <c r="P172" s="237">
        <f t="shared" si="30"/>
        <v>0.33333333333333331</v>
      </c>
      <c r="Q172" s="367">
        <f t="shared" si="31"/>
        <v>0</v>
      </c>
      <c r="R172" s="315">
        <f t="shared" si="32"/>
        <v>0</v>
      </c>
      <c r="S172" s="338"/>
    </row>
    <row r="173" spans="1:19" ht="50.1" customHeight="1" x14ac:dyDescent="0.2">
      <c r="A173" s="140" t="s">
        <v>479</v>
      </c>
      <c r="B173" s="133"/>
      <c r="C173" s="136" t="str">
        <f t="shared" si="33"/>
        <v>MY4-149</v>
      </c>
      <c r="D173" s="353">
        <v>75</v>
      </c>
      <c r="E173" s="180"/>
      <c r="F173" s="394">
        <v>10</v>
      </c>
      <c r="G173" s="164"/>
      <c r="H173" s="166"/>
      <c r="I173" s="278"/>
      <c r="J173" s="278"/>
      <c r="K173" s="278"/>
      <c r="L173" s="278"/>
      <c r="M173" s="161" t="str">
        <f t="shared" si="27"/>
        <v>MY4-149</v>
      </c>
      <c r="N173" s="133" t="str">
        <f t="shared" si="28"/>
        <v>MY4-149</v>
      </c>
      <c r="O173" s="366">
        <f t="shared" si="29"/>
        <v>0</v>
      </c>
      <c r="P173" s="237">
        <f t="shared" si="30"/>
        <v>0.66666666666666663</v>
      </c>
      <c r="Q173" s="367">
        <f t="shared" si="31"/>
        <v>0</v>
      </c>
      <c r="R173" s="315">
        <f t="shared" si="32"/>
        <v>0</v>
      </c>
      <c r="S173" s="338"/>
    </row>
    <row r="174" spans="1:19" ht="50.1" customHeight="1" x14ac:dyDescent="0.2">
      <c r="A174" s="140" t="s">
        <v>480</v>
      </c>
      <c r="B174" s="133"/>
      <c r="C174" s="136" t="str">
        <f t="shared" si="33"/>
        <v>MY4-150</v>
      </c>
      <c r="D174" s="353">
        <v>75</v>
      </c>
      <c r="E174" s="180"/>
      <c r="F174" s="394">
        <v>20</v>
      </c>
      <c r="G174" s="164"/>
      <c r="H174" s="166"/>
      <c r="I174" s="278"/>
      <c r="J174" s="278"/>
      <c r="K174" s="278"/>
      <c r="L174" s="278"/>
      <c r="M174" s="161" t="str">
        <f t="shared" si="27"/>
        <v>MY4-150</v>
      </c>
      <c r="N174" s="133" t="str">
        <f t="shared" si="28"/>
        <v>MY4-150</v>
      </c>
      <c r="O174" s="366">
        <f t="shared" si="29"/>
        <v>0</v>
      </c>
      <c r="P174" s="237">
        <f t="shared" si="30"/>
        <v>1.3333333333333333</v>
      </c>
      <c r="Q174" s="367">
        <f t="shared" si="31"/>
        <v>0</v>
      </c>
      <c r="R174" s="315">
        <f t="shared" si="32"/>
        <v>0</v>
      </c>
      <c r="S174" s="338"/>
    </row>
    <row r="175" spans="1:19" ht="50.1" customHeight="1" x14ac:dyDescent="0.2">
      <c r="A175" s="140" t="s">
        <v>481</v>
      </c>
      <c r="B175" s="133"/>
      <c r="C175" s="136" t="str">
        <f t="shared" si="33"/>
        <v>MY4-151</v>
      </c>
      <c r="D175" s="353">
        <v>75</v>
      </c>
      <c r="E175" s="180"/>
      <c r="F175" s="174">
        <v>0.2</v>
      </c>
      <c r="G175" s="164"/>
      <c r="H175" s="166"/>
      <c r="I175" s="278"/>
      <c r="J175" s="278"/>
      <c r="K175" s="278"/>
      <c r="L175" s="278"/>
      <c r="M175" s="161" t="str">
        <f t="shared" si="27"/>
        <v>MY4-151</v>
      </c>
      <c r="N175" s="133" t="str">
        <f t="shared" si="28"/>
        <v>MY4-151</v>
      </c>
      <c r="O175" s="366">
        <f t="shared" si="29"/>
        <v>0</v>
      </c>
      <c r="P175" s="237">
        <f t="shared" si="30"/>
        <v>1.3333333333333334E-2</v>
      </c>
      <c r="Q175" s="367">
        <f t="shared" si="31"/>
        <v>0</v>
      </c>
      <c r="R175" s="315">
        <f t="shared" si="32"/>
        <v>0</v>
      </c>
      <c r="S175" s="338"/>
    </row>
    <row r="176" spans="1:19" ht="50.1" customHeight="1" x14ac:dyDescent="0.2">
      <c r="A176" s="140" t="s">
        <v>482</v>
      </c>
      <c r="B176" s="133"/>
      <c r="C176" s="136" t="str">
        <f t="shared" si="33"/>
        <v>MY4-152</v>
      </c>
      <c r="D176" s="353">
        <v>75</v>
      </c>
      <c r="E176" s="180"/>
      <c r="F176" s="394">
        <v>1</v>
      </c>
      <c r="G176" s="173">
        <v>0.4</v>
      </c>
      <c r="H176" s="182">
        <v>0.4</v>
      </c>
      <c r="I176" s="278"/>
      <c r="J176" s="278"/>
      <c r="K176" s="278"/>
      <c r="L176" s="278"/>
      <c r="M176" s="161" t="str">
        <f t="shared" si="27"/>
        <v>MY4-152</v>
      </c>
      <c r="N176" s="133" t="str">
        <f t="shared" si="28"/>
        <v>MY4-152</v>
      </c>
      <c r="O176" s="366">
        <f t="shared" si="29"/>
        <v>0</v>
      </c>
      <c r="P176" s="237">
        <f t="shared" si="30"/>
        <v>6.6666666666666666E-2</v>
      </c>
      <c r="Q176" s="238">
        <f t="shared" si="31"/>
        <v>2.6666666666666668E-2</v>
      </c>
      <c r="R176" s="313">
        <f t="shared" si="32"/>
        <v>2.6666666666666668E-2</v>
      </c>
      <c r="S176" s="338"/>
    </row>
    <row r="177" spans="1:19" ht="50.1" customHeight="1" x14ac:dyDescent="0.2">
      <c r="A177" s="140" t="s">
        <v>483</v>
      </c>
      <c r="B177" s="133"/>
      <c r="C177" s="136" t="str">
        <f t="shared" si="33"/>
        <v>MY4-153</v>
      </c>
      <c r="D177" s="353">
        <v>75</v>
      </c>
      <c r="E177" s="180"/>
      <c r="F177" s="394">
        <v>2</v>
      </c>
      <c r="G177" s="173">
        <v>0.6</v>
      </c>
      <c r="H177" s="182">
        <v>0.6</v>
      </c>
      <c r="I177" s="278"/>
      <c r="J177" s="278"/>
      <c r="K177" s="278"/>
      <c r="L177" s="278"/>
      <c r="M177" s="161" t="str">
        <f t="shared" si="27"/>
        <v>MY4-153</v>
      </c>
      <c r="N177" s="133" t="str">
        <f t="shared" si="28"/>
        <v>MY4-153</v>
      </c>
      <c r="O177" s="366">
        <f t="shared" si="29"/>
        <v>0</v>
      </c>
      <c r="P177" s="237">
        <f t="shared" si="30"/>
        <v>0.13333333333333333</v>
      </c>
      <c r="Q177" s="238">
        <f t="shared" si="31"/>
        <v>0.04</v>
      </c>
      <c r="R177" s="313">
        <f t="shared" si="32"/>
        <v>0.04</v>
      </c>
      <c r="S177" s="338"/>
    </row>
    <row r="178" spans="1:19" ht="50.1" customHeight="1" x14ac:dyDescent="0.2">
      <c r="A178" s="140" t="s">
        <v>484</v>
      </c>
      <c r="B178" s="133"/>
      <c r="C178" s="136" t="str">
        <f t="shared" si="33"/>
        <v>MY4-154</v>
      </c>
      <c r="D178" s="353">
        <v>75</v>
      </c>
      <c r="E178" s="180"/>
      <c r="F178" s="394">
        <v>5</v>
      </c>
      <c r="G178" s="388">
        <v>1</v>
      </c>
      <c r="H178" s="390">
        <v>1</v>
      </c>
      <c r="I178" s="278"/>
      <c r="J178" s="278"/>
      <c r="K178" s="278"/>
      <c r="L178" s="278"/>
      <c r="M178" s="161" t="str">
        <f t="shared" si="27"/>
        <v>MY4-154</v>
      </c>
      <c r="N178" s="133" t="str">
        <f t="shared" si="28"/>
        <v>MY4-154</v>
      </c>
      <c r="O178" s="366">
        <f t="shared" si="29"/>
        <v>0</v>
      </c>
      <c r="P178" s="237">
        <f t="shared" si="30"/>
        <v>0.33333333333333331</v>
      </c>
      <c r="Q178" s="238">
        <f t="shared" si="31"/>
        <v>6.6666666666666666E-2</v>
      </c>
      <c r="R178" s="313">
        <f t="shared" si="32"/>
        <v>6.6666666666666666E-2</v>
      </c>
      <c r="S178" s="338"/>
    </row>
    <row r="179" spans="1:19" ht="50.1" customHeight="1" x14ac:dyDescent="0.2">
      <c r="A179" s="140" t="s">
        <v>485</v>
      </c>
      <c r="B179" s="133"/>
      <c r="C179" s="136" t="str">
        <f t="shared" si="33"/>
        <v>MY4-155</v>
      </c>
      <c r="D179" s="353">
        <v>75</v>
      </c>
      <c r="E179" s="180"/>
      <c r="F179" s="394">
        <v>10</v>
      </c>
      <c r="G179" s="388">
        <v>2</v>
      </c>
      <c r="H179" s="390">
        <v>2</v>
      </c>
      <c r="I179" s="278"/>
      <c r="J179" s="278"/>
      <c r="K179" s="278"/>
      <c r="L179" s="278"/>
      <c r="M179" s="161" t="str">
        <f t="shared" si="27"/>
        <v>MY4-155</v>
      </c>
      <c r="N179" s="133" t="str">
        <f t="shared" si="28"/>
        <v>MY4-155</v>
      </c>
      <c r="O179" s="366">
        <f t="shared" si="29"/>
        <v>0</v>
      </c>
      <c r="P179" s="237">
        <f t="shared" si="30"/>
        <v>0.66666666666666663</v>
      </c>
      <c r="Q179" s="238">
        <f t="shared" si="31"/>
        <v>0.13333333333333333</v>
      </c>
      <c r="R179" s="313">
        <f t="shared" si="32"/>
        <v>0.13333333333333333</v>
      </c>
      <c r="S179" s="338"/>
    </row>
    <row r="180" spans="1:19" ht="50.1" customHeight="1" x14ac:dyDescent="0.2">
      <c r="A180" s="140" t="s">
        <v>486</v>
      </c>
      <c r="B180" s="133"/>
      <c r="C180" s="136" t="str">
        <f t="shared" si="33"/>
        <v>MY4-156</v>
      </c>
      <c r="D180" s="353">
        <v>75</v>
      </c>
      <c r="E180" s="389">
        <v>1</v>
      </c>
      <c r="F180" s="394">
        <v>5</v>
      </c>
      <c r="G180" s="164"/>
      <c r="H180" s="182">
        <v>0.6</v>
      </c>
      <c r="I180" s="278"/>
      <c r="J180" s="278"/>
      <c r="K180" s="278"/>
      <c r="L180" s="278"/>
      <c r="M180" s="161" t="str">
        <f t="shared" si="27"/>
        <v>MY4-156</v>
      </c>
      <c r="N180" s="133" t="str">
        <f t="shared" si="28"/>
        <v>MY4-156</v>
      </c>
      <c r="O180" s="241">
        <f t="shared" si="29"/>
        <v>6.6666666666666666E-2</v>
      </c>
      <c r="P180" s="237">
        <f t="shared" si="30"/>
        <v>0.33333333333333331</v>
      </c>
      <c r="Q180" s="367">
        <f t="shared" si="31"/>
        <v>0</v>
      </c>
      <c r="R180" s="313">
        <f t="shared" si="32"/>
        <v>0.04</v>
      </c>
      <c r="S180" s="338"/>
    </row>
    <row r="181" spans="1:19" ht="50.1" customHeight="1" x14ac:dyDescent="0.2">
      <c r="A181" s="140" t="s">
        <v>487</v>
      </c>
      <c r="B181" s="133"/>
      <c r="C181" s="136" t="str">
        <f t="shared" si="33"/>
        <v>MY4-157</v>
      </c>
      <c r="D181" s="353">
        <v>75</v>
      </c>
      <c r="E181" s="180"/>
      <c r="F181" s="394">
        <v>15</v>
      </c>
      <c r="G181" s="388">
        <v>5</v>
      </c>
      <c r="H181" s="390">
        <v>5</v>
      </c>
      <c r="I181" s="278"/>
      <c r="J181" s="278"/>
      <c r="K181" s="278"/>
      <c r="L181" s="278"/>
      <c r="M181" s="161" t="str">
        <f t="shared" si="27"/>
        <v>MY4-157</v>
      </c>
      <c r="N181" s="133" t="str">
        <f t="shared" si="28"/>
        <v>MY4-157</v>
      </c>
      <c r="O181" s="366">
        <f t="shared" si="29"/>
        <v>0</v>
      </c>
      <c r="P181" s="237">
        <f t="shared" si="30"/>
        <v>1</v>
      </c>
      <c r="Q181" s="238">
        <f t="shared" si="31"/>
        <v>0.33333333333333331</v>
      </c>
      <c r="R181" s="313">
        <f t="shared" si="32"/>
        <v>0.33333333333333331</v>
      </c>
      <c r="S181" s="338"/>
    </row>
    <row r="182" spans="1:19" ht="50.1" customHeight="1" x14ac:dyDescent="0.2">
      <c r="A182" s="140" t="s">
        <v>488</v>
      </c>
      <c r="B182" s="133"/>
      <c r="C182" s="136" t="str">
        <f t="shared" si="33"/>
        <v>MY4-158</v>
      </c>
      <c r="D182" s="353">
        <v>75</v>
      </c>
      <c r="E182" s="180"/>
      <c r="F182" s="394">
        <v>30</v>
      </c>
      <c r="G182" s="388">
        <v>10</v>
      </c>
      <c r="H182" s="390">
        <v>10</v>
      </c>
      <c r="I182" s="278"/>
      <c r="J182" s="278"/>
      <c r="K182" s="278"/>
      <c r="L182" s="278"/>
      <c r="M182" s="161" t="str">
        <f t="shared" si="27"/>
        <v>MY4-158</v>
      </c>
      <c r="N182" s="133" t="str">
        <f t="shared" si="28"/>
        <v>MY4-158</v>
      </c>
      <c r="O182" s="366">
        <f t="shared" si="29"/>
        <v>0</v>
      </c>
      <c r="P182" s="237">
        <f t="shared" si="30"/>
        <v>2</v>
      </c>
      <c r="Q182" s="238">
        <f t="shared" si="31"/>
        <v>0.66666666666666663</v>
      </c>
      <c r="R182" s="313">
        <f t="shared" si="32"/>
        <v>0.66666666666666663</v>
      </c>
      <c r="S182" s="338"/>
    </row>
    <row r="183" spans="1:19" ht="50.1" customHeight="1" x14ac:dyDescent="0.2">
      <c r="A183" s="140" t="s">
        <v>489</v>
      </c>
      <c r="B183" s="133"/>
      <c r="C183" s="136" t="str">
        <f t="shared" si="33"/>
        <v>MY4-159</v>
      </c>
      <c r="D183" s="353">
        <v>75</v>
      </c>
      <c r="E183" s="180"/>
      <c r="F183" s="394">
        <v>90</v>
      </c>
      <c r="G183" s="388">
        <v>40</v>
      </c>
      <c r="H183" s="390">
        <v>20</v>
      </c>
      <c r="I183" s="278"/>
      <c r="J183" s="278"/>
      <c r="K183" s="278"/>
      <c r="L183" s="278"/>
      <c r="M183" s="161" t="str">
        <f t="shared" si="27"/>
        <v>MY4-159</v>
      </c>
      <c r="N183" s="133" t="str">
        <f t="shared" si="28"/>
        <v>MY4-159</v>
      </c>
      <c r="O183" s="366">
        <f t="shared" si="29"/>
        <v>0</v>
      </c>
      <c r="P183" s="237">
        <f t="shared" si="30"/>
        <v>6</v>
      </c>
      <c r="Q183" s="238">
        <f t="shared" si="31"/>
        <v>2.6666666666666665</v>
      </c>
      <c r="R183" s="313">
        <f t="shared" si="32"/>
        <v>1.3333333333333333</v>
      </c>
      <c r="S183" s="338"/>
    </row>
    <row r="184" spans="1:19" ht="50.1" customHeight="1" x14ac:dyDescent="0.2">
      <c r="A184" s="140" t="s">
        <v>490</v>
      </c>
      <c r="B184" s="133"/>
      <c r="C184" s="136" t="str">
        <f t="shared" si="33"/>
        <v>MY4-160</v>
      </c>
      <c r="D184" s="353">
        <v>75</v>
      </c>
      <c r="E184" s="180"/>
      <c r="F184" s="394">
        <v>30</v>
      </c>
      <c r="G184" s="164"/>
      <c r="H184" s="390">
        <v>20</v>
      </c>
      <c r="I184" s="278"/>
      <c r="J184" s="278"/>
      <c r="K184" s="278"/>
      <c r="L184" s="278"/>
      <c r="M184" s="161" t="str">
        <f t="shared" si="27"/>
        <v>MY4-160</v>
      </c>
      <c r="N184" s="133" t="str">
        <f t="shared" si="28"/>
        <v>MY4-160</v>
      </c>
      <c r="O184" s="366">
        <f t="shared" si="29"/>
        <v>0</v>
      </c>
      <c r="P184" s="237">
        <f t="shared" si="30"/>
        <v>2</v>
      </c>
      <c r="Q184" s="367">
        <f t="shared" si="31"/>
        <v>0</v>
      </c>
      <c r="R184" s="313">
        <f t="shared" si="32"/>
        <v>1.3333333333333333</v>
      </c>
      <c r="S184" s="338"/>
    </row>
    <row r="185" spans="1:19" ht="50.1" customHeight="1" x14ac:dyDescent="0.2">
      <c r="A185" s="140" t="s">
        <v>491</v>
      </c>
      <c r="B185" s="133"/>
      <c r="C185" s="136" t="str">
        <f t="shared" si="33"/>
        <v>MY4-161</v>
      </c>
      <c r="D185" s="353">
        <v>75</v>
      </c>
      <c r="E185" s="389">
        <v>2</v>
      </c>
      <c r="F185" s="394">
        <v>10</v>
      </c>
      <c r="G185" s="164"/>
      <c r="H185" s="390">
        <v>1</v>
      </c>
      <c r="I185" s="278"/>
      <c r="J185" s="278"/>
      <c r="K185" s="278"/>
      <c r="L185" s="278"/>
      <c r="M185" s="161" t="str">
        <f t="shared" si="27"/>
        <v>MY4-161</v>
      </c>
      <c r="N185" s="133" t="str">
        <f t="shared" si="28"/>
        <v>MY4-161</v>
      </c>
      <c r="O185" s="241">
        <f t="shared" si="29"/>
        <v>0.13333333333333333</v>
      </c>
      <c r="P185" s="237">
        <f t="shared" si="30"/>
        <v>0.66666666666666663</v>
      </c>
      <c r="Q185" s="367">
        <f t="shared" si="31"/>
        <v>0</v>
      </c>
      <c r="R185" s="313">
        <f t="shared" si="32"/>
        <v>6.6666666666666666E-2</v>
      </c>
      <c r="S185" s="338"/>
    </row>
    <row r="186" spans="1:19" ht="50.1" customHeight="1" x14ac:dyDescent="0.2">
      <c r="A186" s="140" t="s">
        <v>492</v>
      </c>
      <c r="B186" s="133"/>
      <c r="C186" s="136" t="str">
        <f t="shared" si="33"/>
        <v>MY4-162</v>
      </c>
      <c r="D186" s="353">
        <v>75</v>
      </c>
      <c r="E186" s="389">
        <v>5</v>
      </c>
      <c r="F186" s="394">
        <v>20</v>
      </c>
      <c r="G186" s="164"/>
      <c r="H186" s="390">
        <v>2</v>
      </c>
      <c r="I186" s="278"/>
      <c r="J186" s="278"/>
      <c r="K186" s="278"/>
      <c r="L186" s="278"/>
      <c r="M186" s="161" t="str">
        <f t="shared" si="27"/>
        <v>MY4-162</v>
      </c>
      <c r="N186" s="133" t="str">
        <f t="shared" si="28"/>
        <v>MY4-162</v>
      </c>
      <c r="O186" s="241">
        <f t="shared" si="29"/>
        <v>0.33333333333333331</v>
      </c>
      <c r="P186" s="237">
        <f t="shared" si="30"/>
        <v>1.3333333333333333</v>
      </c>
      <c r="Q186" s="367">
        <f t="shared" si="31"/>
        <v>0</v>
      </c>
      <c r="R186" s="313">
        <f t="shared" si="32"/>
        <v>0.13333333333333333</v>
      </c>
      <c r="S186" s="338"/>
    </row>
    <row r="187" spans="1:19" ht="50.1" customHeight="1" x14ac:dyDescent="0.2">
      <c r="A187" s="140" t="s">
        <v>493</v>
      </c>
      <c r="B187" s="133"/>
      <c r="C187" s="136" t="str">
        <f t="shared" si="33"/>
        <v>MY4-163</v>
      </c>
      <c r="D187" s="353">
        <v>75</v>
      </c>
      <c r="E187" s="389">
        <v>10</v>
      </c>
      <c r="F187" s="394">
        <v>35</v>
      </c>
      <c r="G187" s="164"/>
      <c r="H187" s="390">
        <v>5</v>
      </c>
      <c r="I187" s="278"/>
      <c r="J187" s="278"/>
      <c r="K187" s="278"/>
      <c r="L187" s="278"/>
      <c r="M187" s="161" t="str">
        <f t="shared" si="27"/>
        <v>MY4-163</v>
      </c>
      <c r="N187" s="133" t="str">
        <f t="shared" si="28"/>
        <v>MY4-163</v>
      </c>
      <c r="O187" s="241">
        <f t="shared" si="29"/>
        <v>0.66666666666666663</v>
      </c>
      <c r="P187" s="237">
        <f t="shared" si="30"/>
        <v>2.3333333333333335</v>
      </c>
      <c r="Q187" s="367">
        <f t="shared" si="31"/>
        <v>0</v>
      </c>
      <c r="R187" s="313">
        <f t="shared" si="32"/>
        <v>0.33333333333333331</v>
      </c>
      <c r="S187" s="338"/>
    </row>
    <row r="188" spans="1:19" ht="50.1" customHeight="1" x14ac:dyDescent="0.2">
      <c r="A188" s="140" t="s">
        <v>494</v>
      </c>
      <c r="B188" s="133"/>
      <c r="C188" s="136" t="str">
        <f t="shared" si="33"/>
        <v>MY4-164</v>
      </c>
      <c r="D188" s="353">
        <v>75</v>
      </c>
      <c r="E188" s="389">
        <v>20</v>
      </c>
      <c r="F188" s="394">
        <v>70</v>
      </c>
      <c r="G188" s="164"/>
      <c r="H188" s="390">
        <v>10</v>
      </c>
      <c r="I188" s="278"/>
      <c r="J188" s="278"/>
      <c r="K188" s="278"/>
      <c r="L188" s="278"/>
      <c r="M188" s="161" t="str">
        <f t="shared" si="27"/>
        <v>MY4-164</v>
      </c>
      <c r="N188" s="133" t="str">
        <f t="shared" si="28"/>
        <v>MY4-164</v>
      </c>
      <c r="O188" s="241">
        <f t="shared" si="29"/>
        <v>1.3333333333333333</v>
      </c>
      <c r="P188" s="237">
        <f t="shared" si="30"/>
        <v>4.666666666666667</v>
      </c>
      <c r="Q188" s="367">
        <f t="shared" si="31"/>
        <v>0</v>
      </c>
      <c r="R188" s="313">
        <f t="shared" si="32"/>
        <v>0.66666666666666663</v>
      </c>
      <c r="S188" s="338"/>
    </row>
    <row r="189" spans="1:19" ht="50.1" customHeight="1" thickBot="1" x14ac:dyDescent="0.25">
      <c r="A189" s="147" t="s">
        <v>495</v>
      </c>
      <c r="B189" s="376"/>
      <c r="C189" s="148" t="str">
        <f t="shared" si="33"/>
        <v>MY4-165</v>
      </c>
      <c r="D189" s="354">
        <v>75</v>
      </c>
      <c r="E189" s="392">
        <v>30</v>
      </c>
      <c r="F189" s="395">
        <v>100</v>
      </c>
      <c r="G189" s="172"/>
      <c r="H189" s="391">
        <v>20</v>
      </c>
      <c r="I189" s="278"/>
      <c r="J189" s="278"/>
      <c r="K189" s="278"/>
      <c r="L189" s="278"/>
      <c r="M189" s="162" t="str">
        <f t="shared" si="27"/>
        <v>MY4-165</v>
      </c>
      <c r="N189" s="157" t="str">
        <f t="shared" si="28"/>
        <v>MY4-165</v>
      </c>
      <c r="O189" s="382">
        <f t="shared" si="29"/>
        <v>2</v>
      </c>
      <c r="P189" s="317">
        <f t="shared" si="30"/>
        <v>6.666666666666667</v>
      </c>
      <c r="Q189" s="374">
        <f t="shared" si="31"/>
        <v>0</v>
      </c>
      <c r="R189" s="318">
        <f t="shared" si="32"/>
        <v>1.3333333333333333</v>
      </c>
      <c r="S189" s="338"/>
    </row>
    <row r="190" spans="1:19" x14ac:dyDescent="0.2">
      <c r="A190" s="120"/>
      <c r="B190" s="338"/>
      <c r="C190" s="338"/>
      <c r="D190" s="338"/>
      <c r="E190" s="338"/>
      <c r="F190" s="414"/>
      <c r="G190" s="415"/>
      <c r="H190" s="338"/>
      <c r="I190" s="338"/>
      <c r="J190" s="338"/>
      <c r="K190" s="338"/>
      <c r="L190" s="338"/>
      <c r="M190" s="338"/>
      <c r="N190" s="338"/>
      <c r="O190" s="338"/>
      <c r="P190" s="338"/>
      <c r="Q190" s="416"/>
      <c r="R190" s="338"/>
      <c r="S190" s="338"/>
    </row>
    <row r="191" spans="1:19" x14ac:dyDescent="0.2">
      <c r="I191" s="278"/>
      <c r="J191" s="278"/>
      <c r="K191" s="278"/>
      <c r="L191" s="278"/>
    </row>
    <row r="192" spans="1:19" x14ac:dyDescent="0.2">
      <c r="I192" s="278"/>
      <c r="J192" s="278"/>
      <c r="K192" s="278"/>
      <c r="L192" s="278"/>
    </row>
    <row r="193" spans="9:12" x14ac:dyDescent="0.2">
      <c r="I193" s="278"/>
      <c r="J193" s="278"/>
      <c r="K193" s="278"/>
      <c r="L193" s="278"/>
    </row>
    <row r="194" spans="9:12" x14ac:dyDescent="0.2">
      <c r="I194" s="278"/>
      <c r="J194" s="278"/>
      <c r="K194" s="278"/>
      <c r="L194" s="278"/>
    </row>
    <row r="195" spans="9:12" x14ac:dyDescent="0.2">
      <c r="I195" s="278"/>
      <c r="J195" s="278"/>
      <c r="K195" s="278"/>
      <c r="L195" s="278"/>
    </row>
    <row r="196" spans="9:12" x14ac:dyDescent="0.2">
      <c r="I196" s="278"/>
      <c r="J196" s="278"/>
      <c r="K196" s="278"/>
      <c r="L196" s="278"/>
    </row>
    <row r="197" spans="9:12" x14ac:dyDescent="0.2">
      <c r="I197" s="278"/>
      <c r="J197" s="278"/>
      <c r="K197" s="278"/>
      <c r="L197" s="278"/>
    </row>
    <row r="198" spans="9:12" x14ac:dyDescent="0.2">
      <c r="I198" s="278"/>
      <c r="J198" s="278"/>
      <c r="K198" s="278"/>
      <c r="L198" s="278"/>
    </row>
    <row r="199" spans="9:12" x14ac:dyDescent="0.2">
      <c r="I199" s="278"/>
      <c r="J199" s="278"/>
      <c r="K199" s="278"/>
      <c r="L199" s="278"/>
    </row>
    <row r="200" spans="9:12" x14ac:dyDescent="0.2">
      <c r="I200" s="278"/>
      <c r="J200" s="278"/>
      <c r="K200" s="278"/>
      <c r="L200" s="278"/>
    </row>
    <row r="201" spans="9:12" x14ac:dyDescent="0.2">
      <c r="I201" s="278"/>
      <c r="J201" s="278"/>
      <c r="K201" s="278"/>
      <c r="L201" s="278"/>
    </row>
    <row r="202" spans="9:12" x14ac:dyDescent="0.2">
      <c r="I202" s="278"/>
      <c r="J202" s="278"/>
      <c r="K202" s="278"/>
      <c r="L202" s="278"/>
    </row>
    <row r="203" spans="9:12" x14ac:dyDescent="0.2">
      <c r="I203" s="278"/>
      <c r="J203" s="278"/>
      <c r="K203" s="278"/>
      <c r="L203" s="278"/>
    </row>
    <row r="204" spans="9:12" x14ac:dyDescent="0.2">
      <c r="I204" s="278"/>
      <c r="J204" s="278"/>
      <c r="K204" s="278"/>
      <c r="L204" s="278"/>
    </row>
    <row r="205" spans="9:12" x14ac:dyDescent="0.2">
      <c r="I205" s="278"/>
      <c r="J205" s="278"/>
      <c r="K205" s="278"/>
      <c r="L205" s="278"/>
    </row>
    <row r="206" spans="9:12" x14ac:dyDescent="0.2">
      <c r="I206" s="278"/>
      <c r="J206" s="278"/>
      <c r="K206" s="278"/>
      <c r="L206" s="278"/>
    </row>
    <row r="207" spans="9:12" x14ac:dyDescent="0.2">
      <c r="I207" s="278"/>
      <c r="J207" s="278"/>
      <c r="K207" s="278"/>
      <c r="L207" s="278"/>
    </row>
    <row r="208" spans="9:12" x14ac:dyDescent="0.2">
      <c r="I208" s="278"/>
      <c r="J208" s="278"/>
      <c r="K208" s="278"/>
      <c r="L208" s="278"/>
    </row>
    <row r="209" spans="9:12" x14ac:dyDescent="0.2">
      <c r="I209" s="278"/>
      <c r="J209" s="278"/>
      <c r="K209" s="278"/>
      <c r="L209" s="278"/>
    </row>
    <row r="210" spans="9:12" x14ac:dyDescent="0.2">
      <c r="I210" s="278"/>
      <c r="J210" s="278"/>
      <c r="K210" s="278"/>
      <c r="L210" s="278"/>
    </row>
    <row r="211" spans="9:12" x14ac:dyDescent="0.2">
      <c r="I211" s="278"/>
      <c r="J211" s="278"/>
      <c r="K211" s="278"/>
      <c r="L211" s="278"/>
    </row>
    <row r="212" spans="9:12" x14ac:dyDescent="0.2">
      <c r="I212" s="278"/>
      <c r="J212" s="278"/>
      <c r="K212" s="278"/>
      <c r="L212" s="278"/>
    </row>
    <row r="213" spans="9:12" x14ac:dyDescent="0.2">
      <c r="I213" s="278"/>
      <c r="J213" s="278"/>
      <c r="K213" s="278"/>
      <c r="L213" s="278"/>
    </row>
    <row r="214" spans="9:12" x14ac:dyDescent="0.2">
      <c r="I214" s="278"/>
      <c r="J214" s="278"/>
      <c r="K214" s="278"/>
      <c r="L214" s="278"/>
    </row>
    <row r="215" spans="9:12" x14ac:dyDescent="0.2">
      <c r="I215" s="278"/>
      <c r="J215" s="278"/>
      <c r="K215" s="278"/>
      <c r="L215" s="278"/>
    </row>
    <row r="216" spans="9:12" x14ac:dyDescent="0.2">
      <c r="I216" s="278"/>
      <c r="J216" s="278"/>
      <c r="K216" s="278"/>
      <c r="L216" s="278"/>
    </row>
    <row r="217" spans="9:12" x14ac:dyDescent="0.2">
      <c r="I217" s="278"/>
      <c r="J217" s="278"/>
      <c r="K217" s="278"/>
      <c r="L217" s="278"/>
    </row>
    <row r="218" spans="9:12" x14ac:dyDescent="0.2">
      <c r="I218" s="278"/>
      <c r="J218" s="278"/>
      <c r="K218" s="278"/>
      <c r="L218" s="278"/>
    </row>
    <row r="219" spans="9:12" x14ac:dyDescent="0.2">
      <c r="I219" s="278"/>
      <c r="J219" s="278"/>
      <c r="K219" s="278"/>
      <c r="L219" s="278"/>
    </row>
    <row r="220" spans="9:12" x14ac:dyDescent="0.2">
      <c r="I220" s="278"/>
      <c r="J220" s="278"/>
      <c r="K220" s="278"/>
      <c r="L220" s="278"/>
    </row>
    <row r="221" spans="9:12" x14ac:dyDescent="0.2">
      <c r="I221" s="278"/>
      <c r="J221" s="278"/>
      <c r="K221" s="278"/>
      <c r="L221" s="278"/>
    </row>
    <row r="222" spans="9:12" x14ac:dyDescent="0.2">
      <c r="I222" s="278"/>
      <c r="J222" s="278"/>
      <c r="K222" s="278"/>
      <c r="L222" s="278"/>
    </row>
    <row r="223" spans="9:12" x14ac:dyDescent="0.2">
      <c r="I223" s="278"/>
      <c r="J223" s="278"/>
      <c r="K223" s="278"/>
      <c r="L223" s="278"/>
    </row>
    <row r="224" spans="9:12" x14ac:dyDescent="0.2">
      <c r="I224" s="278"/>
      <c r="J224" s="278"/>
      <c r="K224" s="278"/>
      <c r="L224" s="278"/>
    </row>
    <row r="225" spans="9:12" x14ac:dyDescent="0.2">
      <c r="I225" s="278"/>
      <c r="J225" s="278"/>
      <c r="K225" s="278"/>
      <c r="L225" s="278"/>
    </row>
    <row r="226" spans="9:12" x14ac:dyDescent="0.2">
      <c r="I226" s="278"/>
      <c r="J226" s="278"/>
      <c r="K226" s="278"/>
      <c r="L226" s="278"/>
    </row>
    <row r="227" spans="9:12" x14ac:dyDescent="0.2">
      <c r="I227" s="278"/>
      <c r="J227" s="278"/>
      <c r="K227" s="278"/>
      <c r="L227" s="278"/>
    </row>
    <row r="228" spans="9:12" x14ac:dyDescent="0.2">
      <c r="I228" s="278"/>
      <c r="J228" s="278"/>
      <c r="K228" s="278"/>
      <c r="L228" s="278"/>
    </row>
    <row r="229" spans="9:12" x14ac:dyDescent="0.2">
      <c r="I229" s="278"/>
      <c r="J229" s="278"/>
      <c r="K229" s="278"/>
      <c r="L229" s="278"/>
    </row>
    <row r="230" spans="9:12" x14ac:dyDescent="0.2">
      <c r="I230" s="278"/>
      <c r="J230" s="278"/>
      <c r="K230" s="278"/>
      <c r="L230" s="278"/>
    </row>
    <row r="231" spans="9:12" x14ac:dyDescent="0.2">
      <c r="I231" s="278"/>
      <c r="J231" s="278"/>
      <c r="K231" s="278"/>
      <c r="L231" s="278"/>
    </row>
    <row r="232" spans="9:12" x14ac:dyDescent="0.2">
      <c r="I232" s="278"/>
      <c r="J232" s="278"/>
      <c r="K232" s="278"/>
      <c r="L232" s="278"/>
    </row>
    <row r="233" spans="9:12" x14ac:dyDescent="0.2">
      <c r="I233" s="278"/>
      <c r="J233" s="278"/>
      <c r="K233" s="278"/>
      <c r="L233" s="278"/>
    </row>
    <row r="234" spans="9:12" x14ac:dyDescent="0.2">
      <c r="I234" s="278"/>
      <c r="J234" s="278"/>
      <c r="K234" s="278"/>
      <c r="L234" s="278"/>
    </row>
    <row r="235" spans="9:12" x14ac:dyDescent="0.2">
      <c r="I235" s="278"/>
      <c r="J235" s="278"/>
      <c r="K235" s="278"/>
      <c r="L235" s="278"/>
    </row>
    <row r="236" spans="9:12" x14ac:dyDescent="0.2">
      <c r="I236" s="278"/>
      <c r="J236" s="278"/>
      <c r="K236" s="278"/>
      <c r="L236" s="278"/>
    </row>
    <row r="237" spans="9:12" x14ac:dyDescent="0.2">
      <c r="I237" s="278"/>
      <c r="J237" s="278"/>
      <c r="K237" s="278"/>
      <c r="L237" s="278"/>
    </row>
    <row r="238" spans="9:12" x14ac:dyDescent="0.2">
      <c r="I238" s="278"/>
      <c r="J238" s="278"/>
      <c r="K238" s="278"/>
      <c r="L238" s="278"/>
    </row>
    <row r="239" spans="9:12" x14ac:dyDescent="0.2">
      <c r="I239" s="278"/>
      <c r="J239" s="278"/>
      <c r="K239" s="278"/>
      <c r="L239" s="278"/>
    </row>
    <row r="240" spans="9:12" x14ac:dyDescent="0.2">
      <c r="I240" s="278"/>
      <c r="J240" s="278"/>
      <c r="K240" s="278"/>
      <c r="L240" s="278"/>
    </row>
    <row r="241" spans="9:12" x14ac:dyDescent="0.2">
      <c r="I241" s="278"/>
      <c r="J241" s="278"/>
      <c r="K241" s="278"/>
      <c r="L241" s="278"/>
    </row>
    <row r="242" spans="9:12" x14ac:dyDescent="0.2">
      <c r="I242" s="278"/>
      <c r="J242" s="278"/>
      <c r="K242" s="278"/>
      <c r="L242" s="278"/>
    </row>
    <row r="243" spans="9:12" x14ac:dyDescent="0.2">
      <c r="I243" s="278"/>
      <c r="J243" s="278"/>
      <c r="K243" s="278"/>
      <c r="L243" s="278"/>
    </row>
    <row r="244" spans="9:12" x14ac:dyDescent="0.2">
      <c r="I244" s="278"/>
      <c r="J244" s="278"/>
      <c r="K244" s="278"/>
      <c r="L244" s="278"/>
    </row>
    <row r="245" spans="9:12" x14ac:dyDescent="0.2">
      <c r="I245" s="278"/>
      <c r="J245" s="278"/>
      <c r="K245" s="278"/>
      <c r="L245" s="278"/>
    </row>
    <row r="246" spans="9:12" x14ac:dyDescent="0.2">
      <c r="I246" s="278"/>
      <c r="J246" s="278"/>
      <c r="K246" s="278"/>
      <c r="L246" s="278"/>
    </row>
    <row r="247" spans="9:12" x14ac:dyDescent="0.2">
      <c r="I247" s="278"/>
      <c r="J247" s="278"/>
      <c r="K247" s="278"/>
      <c r="L247" s="278"/>
    </row>
    <row r="248" spans="9:12" x14ac:dyDescent="0.2">
      <c r="I248" s="278"/>
      <c r="J248" s="278"/>
      <c r="K248" s="278"/>
      <c r="L248" s="278"/>
    </row>
    <row r="249" spans="9:12" x14ac:dyDescent="0.2">
      <c r="I249" s="278"/>
      <c r="J249" s="278"/>
      <c r="K249" s="278"/>
      <c r="L249" s="278"/>
    </row>
    <row r="250" spans="9:12" x14ac:dyDescent="0.2">
      <c r="I250" s="278"/>
      <c r="J250" s="278"/>
      <c r="K250" s="278"/>
      <c r="L250" s="278"/>
    </row>
    <row r="251" spans="9:12" x14ac:dyDescent="0.2">
      <c r="I251" s="278"/>
      <c r="J251" s="278"/>
      <c r="K251" s="278"/>
      <c r="L251" s="278"/>
    </row>
    <row r="252" spans="9:12" x14ac:dyDescent="0.2">
      <c r="I252" s="278"/>
      <c r="J252" s="278"/>
      <c r="K252" s="278"/>
      <c r="L252" s="278"/>
    </row>
    <row r="253" spans="9:12" x14ac:dyDescent="0.2">
      <c r="I253" s="278"/>
      <c r="J253" s="278"/>
      <c r="K253" s="278"/>
      <c r="L253" s="278"/>
    </row>
    <row r="254" spans="9:12" x14ac:dyDescent="0.2">
      <c r="I254" s="278"/>
      <c r="J254" s="278"/>
      <c r="K254" s="278"/>
      <c r="L254" s="278"/>
    </row>
    <row r="255" spans="9:12" x14ac:dyDescent="0.2">
      <c r="I255" s="278"/>
      <c r="J255" s="278"/>
      <c r="K255" s="278"/>
      <c r="L255" s="278"/>
    </row>
    <row r="256" spans="9:12" x14ac:dyDescent="0.2">
      <c r="I256" s="278"/>
      <c r="J256" s="278"/>
      <c r="K256" s="278"/>
      <c r="L256" s="278"/>
    </row>
    <row r="257" spans="9:12" x14ac:dyDescent="0.2">
      <c r="I257" s="278"/>
      <c r="J257" s="278"/>
      <c r="K257" s="278"/>
      <c r="L257" s="278"/>
    </row>
    <row r="258" spans="9:12" x14ac:dyDescent="0.2">
      <c r="I258" s="278"/>
      <c r="J258" s="278"/>
      <c r="K258" s="278"/>
      <c r="L258" s="278"/>
    </row>
    <row r="259" spans="9:12" x14ac:dyDescent="0.2">
      <c r="I259" s="278"/>
      <c r="J259" s="278"/>
      <c r="K259" s="278"/>
      <c r="L259" s="278"/>
    </row>
    <row r="260" spans="9:12" x14ac:dyDescent="0.2">
      <c r="I260" s="278"/>
      <c r="J260" s="278"/>
      <c r="K260" s="278"/>
      <c r="L260" s="278"/>
    </row>
    <row r="261" spans="9:12" x14ac:dyDescent="0.2">
      <c r="I261" s="278"/>
      <c r="J261" s="278"/>
      <c r="K261" s="278"/>
      <c r="L261" s="278"/>
    </row>
    <row r="262" spans="9:12" x14ac:dyDescent="0.2">
      <c r="I262" s="278"/>
      <c r="J262" s="278"/>
      <c r="K262" s="278"/>
      <c r="L262" s="278"/>
    </row>
    <row r="263" spans="9:12" x14ac:dyDescent="0.2">
      <c r="I263" s="278"/>
      <c r="J263" s="278"/>
      <c r="K263" s="278"/>
      <c r="L263" s="278"/>
    </row>
    <row r="264" spans="9:12" x14ac:dyDescent="0.2">
      <c r="I264" s="278"/>
      <c r="J264" s="278"/>
      <c r="K264" s="278"/>
      <c r="L264" s="278"/>
    </row>
    <row r="265" spans="9:12" x14ac:dyDescent="0.2">
      <c r="I265" s="278"/>
      <c r="J265" s="278"/>
      <c r="K265" s="278"/>
      <c r="L265" s="278"/>
    </row>
    <row r="266" spans="9:12" x14ac:dyDescent="0.2">
      <c r="I266" s="278"/>
      <c r="J266" s="278"/>
      <c r="K266" s="278"/>
      <c r="L266" s="278"/>
    </row>
    <row r="267" spans="9:12" x14ac:dyDescent="0.2">
      <c r="I267" s="278"/>
      <c r="J267" s="278"/>
      <c r="K267" s="278"/>
      <c r="L267" s="278"/>
    </row>
    <row r="268" spans="9:12" x14ac:dyDescent="0.2">
      <c r="I268" s="278"/>
      <c r="J268" s="278"/>
      <c r="K268" s="278"/>
      <c r="L268" s="278"/>
    </row>
    <row r="269" spans="9:12" x14ac:dyDescent="0.2">
      <c r="I269" s="278"/>
      <c r="J269" s="278"/>
      <c r="K269" s="278"/>
      <c r="L269" s="278"/>
    </row>
    <row r="270" spans="9:12" x14ac:dyDescent="0.2">
      <c r="I270" s="278"/>
      <c r="J270" s="278"/>
      <c r="K270" s="278"/>
      <c r="L270" s="278"/>
    </row>
    <row r="271" spans="9:12" x14ac:dyDescent="0.2">
      <c r="I271" s="278"/>
      <c r="J271" s="278"/>
      <c r="K271" s="278"/>
      <c r="L271" s="278"/>
    </row>
    <row r="272" spans="9:12" x14ac:dyDescent="0.2">
      <c r="I272" s="278"/>
      <c r="J272" s="278"/>
      <c r="K272" s="278"/>
      <c r="L272" s="278"/>
    </row>
    <row r="273" spans="9:12" x14ac:dyDescent="0.2">
      <c r="I273" s="278"/>
      <c r="J273" s="278"/>
      <c r="K273" s="278"/>
      <c r="L273" s="278"/>
    </row>
    <row r="274" spans="9:12" x14ac:dyDescent="0.2">
      <c r="I274" s="278"/>
      <c r="J274" s="278"/>
      <c r="K274" s="278"/>
      <c r="L274" s="278"/>
    </row>
    <row r="275" spans="9:12" x14ac:dyDescent="0.2">
      <c r="I275" s="278"/>
      <c r="J275" s="278"/>
      <c r="K275" s="278"/>
      <c r="L275" s="278"/>
    </row>
    <row r="276" spans="9:12" x14ac:dyDescent="0.2">
      <c r="I276" s="278"/>
      <c r="J276" s="278"/>
      <c r="K276" s="278"/>
      <c r="L276" s="278"/>
    </row>
    <row r="277" spans="9:12" x14ac:dyDescent="0.2">
      <c r="I277" s="278"/>
      <c r="J277" s="278"/>
      <c r="K277" s="278"/>
      <c r="L277" s="278"/>
    </row>
    <row r="278" spans="9:12" x14ac:dyDescent="0.2">
      <c r="I278" s="278"/>
      <c r="J278" s="278"/>
      <c r="K278" s="278"/>
      <c r="L278" s="278"/>
    </row>
    <row r="279" spans="9:12" x14ac:dyDescent="0.2">
      <c r="I279" s="278"/>
      <c r="J279" s="278"/>
      <c r="K279" s="278"/>
      <c r="L279" s="278"/>
    </row>
    <row r="280" spans="9:12" x14ac:dyDescent="0.2">
      <c r="I280" s="278"/>
      <c r="J280" s="278"/>
      <c r="K280" s="278"/>
      <c r="L280" s="278"/>
    </row>
    <row r="281" spans="9:12" x14ac:dyDescent="0.2">
      <c r="I281" s="278"/>
      <c r="J281" s="278"/>
      <c r="K281" s="278"/>
      <c r="L281" s="278"/>
    </row>
    <row r="282" spans="9:12" x14ac:dyDescent="0.2">
      <c r="I282" s="278"/>
      <c r="J282" s="278"/>
      <c r="K282" s="278"/>
      <c r="L282" s="278"/>
    </row>
    <row r="283" spans="9:12" x14ac:dyDescent="0.2">
      <c r="I283" s="278"/>
      <c r="J283" s="278"/>
      <c r="K283" s="278"/>
      <c r="L283" s="278"/>
    </row>
    <row r="284" spans="9:12" x14ac:dyDescent="0.2">
      <c r="I284" s="278"/>
      <c r="J284" s="278"/>
      <c r="K284" s="278"/>
      <c r="L284" s="278"/>
    </row>
    <row r="285" spans="9:12" x14ac:dyDescent="0.2">
      <c r="I285" s="278"/>
      <c r="J285" s="278"/>
      <c r="K285" s="278"/>
      <c r="L285" s="278"/>
    </row>
    <row r="286" spans="9:12" x14ac:dyDescent="0.2">
      <c r="I286" s="278"/>
      <c r="J286" s="278"/>
      <c r="K286" s="278"/>
      <c r="L286" s="278"/>
    </row>
    <row r="287" spans="9:12" x14ac:dyDescent="0.2">
      <c r="I287" s="278"/>
      <c r="J287" s="278"/>
      <c r="K287" s="278"/>
      <c r="L287" s="278"/>
    </row>
    <row r="288" spans="9:12" x14ac:dyDescent="0.2">
      <c r="I288" s="278"/>
      <c r="J288" s="278"/>
      <c r="K288" s="278"/>
      <c r="L288" s="278"/>
    </row>
    <row r="289" spans="9:12" x14ac:dyDescent="0.2">
      <c r="I289" s="278"/>
      <c r="J289" s="278"/>
      <c r="K289" s="278"/>
      <c r="L289" s="278"/>
    </row>
    <row r="290" spans="9:12" x14ac:dyDescent="0.2">
      <c r="I290" s="278"/>
      <c r="J290" s="278"/>
      <c r="K290" s="278"/>
      <c r="L290" s="278"/>
    </row>
    <row r="291" spans="9:12" x14ac:dyDescent="0.2">
      <c r="I291" s="278"/>
      <c r="J291" s="278"/>
      <c r="K291" s="278"/>
      <c r="L291" s="278"/>
    </row>
    <row r="292" spans="9:12" x14ac:dyDescent="0.2">
      <c r="I292" s="278"/>
      <c r="J292" s="278"/>
      <c r="K292" s="278"/>
      <c r="L292" s="278"/>
    </row>
    <row r="293" spans="9:12" x14ac:dyDescent="0.2">
      <c r="I293" s="278"/>
      <c r="J293" s="278"/>
      <c r="K293" s="278"/>
      <c r="L293" s="278"/>
    </row>
    <row r="294" spans="9:12" x14ac:dyDescent="0.2">
      <c r="I294" s="278"/>
      <c r="J294" s="278"/>
      <c r="K294" s="278"/>
      <c r="L294" s="278"/>
    </row>
    <row r="295" spans="9:12" x14ac:dyDescent="0.2">
      <c r="I295" s="278"/>
      <c r="J295" s="278"/>
      <c r="K295" s="278"/>
      <c r="L295" s="278"/>
    </row>
    <row r="296" spans="9:12" x14ac:dyDescent="0.2">
      <c r="I296" s="278"/>
      <c r="J296" s="278"/>
      <c r="K296" s="278"/>
      <c r="L296" s="278"/>
    </row>
    <row r="297" spans="9:12" x14ac:dyDescent="0.2">
      <c r="I297" s="278"/>
      <c r="J297" s="278"/>
      <c r="K297" s="278"/>
      <c r="L297" s="278"/>
    </row>
    <row r="298" spans="9:12" x14ac:dyDescent="0.2">
      <c r="I298" s="278"/>
      <c r="J298" s="278"/>
      <c r="K298" s="278"/>
      <c r="L298" s="278"/>
    </row>
    <row r="299" spans="9:12" x14ac:dyDescent="0.2">
      <c r="I299" s="278"/>
      <c r="J299" s="278"/>
      <c r="K299" s="278"/>
      <c r="L299" s="278"/>
    </row>
    <row r="300" spans="9:12" x14ac:dyDescent="0.2">
      <c r="I300" s="278"/>
      <c r="J300" s="278"/>
      <c r="K300" s="278"/>
      <c r="L300" s="278"/>
    </row>
    <row r="301" spans="9:12" x14ac:dyDescent="0.2">
      <c r="I301" s="278"/>
      <c r="J301" s="278"/>
      <c r="K301" s="278"/>
      <c r="L301" s="278"/>
    </row>
  </sheetData>
  <sheetProtection algorithmName="SHA-512" hashValue="s4jn5XF9XXmPjMvqlATuKQZn2RKO+uKhhEn+NbEGwZyfr3Ri+G3Ey2/SPyGOoXvKmQ+NlxdKtmEeSa80mWhpGg==" saltValue="h5EIIja0RCQlxMZCiri/4g==" spinCount="100000" sheet="1" formatCells="0" formatColumns="0" formatRows="0" insertColumns="0" insertRows="0" insertHyperlinks="0" deleteColumns="0" deleteRows="0" selectLockedCells="1" sort="0" autoFilter="0" pivotTables="0"/>
  <mergeCells count="9">
    <mergeCell ref="B1:R1"/>
    <mergeCell ref="B14:R14"/>
    <mergeCell ref="U14:AB14"/>
    <mergeCell ref="U1:AB1"/>
    <mergeCell ref="M21:R21"/>
    <mergeCell ref="E21:H21"/>
    <mergeCell ref="B19:F19"/>
    <mergeCell ref="A21:B21"/>
    <mergeCell ref="M15:R15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0">
    <tabColor rgb="FFE30F28"/>
  </sheetPr>
  <dimension ref="A1:BX136"/>
  <sheetViews>
    <sheetView showGridLines="0" showRowColHeaders="0" tabSelected="1" zoomScale="115" zoomScaleNormal="115" workbookViewId="0">
      <selection activeCell="K4" sqref="K4:M4"/>
    </sheetView>
  </sheetViews>
  <sheetFormatPr baseColWidth="10" defaultRowHeight="12.75" x14ac:dyDescent="0.2"/>
  <cols>
    <col min="1" max="1" width="3.7109375" customWidth="1"/>
    <col min="2" max="2" width="25.7109375" style="1" customWidth="1"/>
    <col min="3" max="3" width="10.140625" style="1" hidden="1" customWidth="1"/>
    <col min="4" max="4" width="3.7109375" style="1" customWidth="1"/>
    <col min="5" max="5" width="6.7109375" customWidth="1"/>
    <col min="6" max="6" width="2.7109375" customWidth="1"/>
    <col min="7" max="7" width="5.7109375" customWidth="1"/>
    <col min="8" max="8" width="3.7109375" customWidth="1"/>
    <col min="9" max="9" width="2.7109375" customWidth="1"/>
    <col min="10" max="11" width="3.7109375" customWidth="1"/>
    <col min="12" max="12" width="10.7109375" customWidth="1"/>
    <col min="13" max="14" width="3.7109375" customWidth="1"/>
    <col min="15" max="15" width="13.7109375" customWidth="1"/>
    <col min="16" max="16" width="5.7109375" customWidth="1"/>
    <col min="17" max="17" width="2.7109375" customWidth="1"/>
    <col min="18" max="18" width="5.7109375" customWidth="1"/>
    <col min="19" max="19" width="3.7109375" customWidth="1"/>
    <col min="20" max="21" width="9.7109375" hidden="1" customWidth="1"/>
    <col min="22" max="22" width="3.7109375" customWidth="1"/>
    <col min="23" max="23" width="9.7109375" customWidth="1"/>
    <col min="24" max="24" width="4.7109375" customWidth="1"/>
    <col min="25" max="25" width="11.7109375" customWidth="1"/>
    <col min="26" max="26" width="13.7109375" customWidth="1"/>
    <col min="27" max="27" width="3.7109375" customWidth="1"/>
    <col min="28" max="28" width="5.85546875" customWidth="1"/>
  </cols>
  <sheetData>
    <row r="1" spans="1:76" s="3" customFormat="1" ht="19.5" thickTop="1" thickBot="1" x14ac:dyDescent="0.25">
      <c r="A1" s="455" t="s">
        <v>112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6"/>
      <c r="AC1" s="297"/>
      <c r="AD1" s="297"/>
      <c r="AE1" s="297"/>
      <c r="AF1" s="297"/>
      <c r="AG1" s="297"/>
      <c r="AH1" s="297"/>
      <c r="AI1" s="297"/>
      <c r="AJ1" s="297"/>
      <c r="AK1" s="297"/>
      <c r="AL1" s="297"/>
      <c r="AM1" s="297"/>
      <c r="AN1" s="297"/>
      <c r="AO1" s="297"/>
      <c r="AP1" s="297"/>
      <c r="AQ1" s="297"/>
      <c r="AR1" s="297"/>
      <c r="AS1" s="297"/>
      <c r="AT1" s="297"/>
      <c r="AU1" s="297"/>
      <c r="AV1" s="297"/>
      <c r="AW1" s="297"/>
      <c r="AX1" s="297"/>
      <c r="AY1" s="297"/>
      <c r="AZ1" s="297"/>
      <c r="BA1" s="297"/>
      <c r="BB1" s="297"/>
      <c r="BC1" s="297"/>
      <c r="BD1" s="297"/>
      <c r="BE1" s="297"/>
      <c r="BF1" s="297"/>
      <c r="BG1" s="297"/>
      <c r="BH1" s="297"/>
      <c r="BI1" s="297"/>
      <c r="BJ1" s="297"/>
      <c r="BK1" s="297"/>
      <c r="BL1" s="297"/>
      <c r="BM1" s="297"/>
      <c r="BN1" s="297"/>
      <c r="BO1" s="297"/>
      <c r="BP1" s="297"/>
      <c r="BQ1" s="297"/>
      <c r="BR1" s="297"/>
      <c r="BS1" s="297"/>
      <c r="BT1" s="297"/>
      <c r="BU1" s="297"/>
      <c r="BV1" s="297"/>
      <c r="BW1" s="297"/>
      <c r="BX1" s="297"/>
    </row>
    <row r="2" spans="1:76" s="3" customFormat="1" ht="27" thickBot="1" x14ac:dyDescent="0.25">
      <c r="A2" s="461" t="s">
        <v>84</v>
      </c>
      <c r="B2" s="462"/>
      <c r="C2" s="77"/>
      <c r="D2" s="457" t="s">
        <v>325</v>
      </c>
      <c r="E2" s="458"/>
      <c r="F2" s="458"/>
      <c r="G2" s="458"/>
      <c r="H2" s="458"/>
      <c r="I2" s="458"/>
      <c r="J2" s="458"/>
      <c r="K2" s="458"/>
      <c r="L2" s="458"/>
      <c r="M2" s="458"/>
      <c r="N2" s="459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9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  <c r="BB2" s="297"/>
      <c r="BC2" s="297"/>
      <c r="BD2" s="297"/>
      <c r="BE2" s="297"/>
      <c r="BF2" s="297"/>
      <c r="BG2" s="297"/>
      <c r="BH2" s="297"/>
      <c r="BI2" s="297"/>
      <c r="BJ2" s="297"/>
      <c r="BK2" s="297"/>
      <c r="BL2" s="297"/>
      <c r="BM2" s="297"/>
      <c r="BN2" s="297"/>
      <c r="BO2" s="297"/>
      <c r="BP2" s="297"/>
      <c r="BQ2" s="297"/>
      <c r="BR2" s="297"/>
      <c r="BS2" s="297"/>
      <c r="BT2" s="297"/>
      <c r="BU2" s="297"/>
      <c r="BV2" s="297"/>
      <c r="BW2" s="297"/>
      <c r="BX2" s="297"/>
    </row>
    <row r="3" spans="1:76" s="3" customFormat="1" ht="18.75" thickBot="1" x14ac:dyDescent="0.25">
      <c r="A3" s="461" t="s">
        <v>86</v>
      </c>
      <c r="B3" s="462"/>
      <c r="C3" s="77"/>
      <c r="D3" s="460" t="s">
        <v>4</v>
      </c>
      <c r="E3" s="460"/>
      <c r="F3" s="460"/>
      <c r="G3" s="460"/>
      <c r="H3" s="460"/>
      <c r="I3" s="460"/>
      <c r="J3" s="460"/>
      <c r="K3" s="460"/>
      <c r="L3" s="80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9"/>
      <c r="AC3" s="297"/>
      <c r="AD3" s="297"/>
      <c r="AE3" s="297"/>
      <c r="AF3" s="297"/>
      <c r="AG3" s="297"/>
      <c r="AH3" s="297"/>
      <c r="AI3" s="297"/>
      <c r="AJ3" s="297"/>
      <c r="AK3" s="297"/>
      <c r="AL3" s="297"/>
      <c r="AM3" s="297"/>
      <c r="AN3" s="297"/>
      <c r="AO3" s="297"/>
      <c r="AP3" s="297"/>
      <c r="AQ3" s="297"/>
      <c r="AR3" s="297"/>
      <c r="AS3" s="297"/>
      <c r="AT3" s="297"/>
      <c r="AU3" s="297"/>
      <c r="AV3" s="297"/>
      <c r="AW3" s="297"/>
      <c r="AX3" s="297"/>
      <c r="AY3" s="297"/>
      <c r="AZ3" s="297"/>
      <c r="BA3" s="297"/>
      <c r="BB3" s="297"/>
      <c r="BC3" s="297"/>
      <c r="BD3" s="297"/>
      <c r="BE3" s="297"/>
      <c r="BF3" s="297"/>
      <c r="BG3" s="297"/>
      <c r="BH3" s="297"/>
      <c r="BI3" s="297"/>
      <c r="BJ3" s="297"/>
      <c r="BK3" s="297"/>
      <c r="BL3" s="297"/>
      <c r="BM3" s="297"/>
      <c r="BN3" s="297"/>
      <c r="BO3" s="297"/>
      <c r="BP3" s="297"/>
      <c r="BQ3" s="297"/>
      <c r="BR3" s="297"/>
      <c r="BS3" s="297"/>
      <c r="BT3" s="297"/>
      <c r="BU3" s="297"/>
      <c r="BV3" s="297"/>
      <c r="BW3" s="297"/>
      <c r="BX3" s="297"/>
    </row>
    <row r="4" spans="1:76" s="3" customFormat="1" ht="18.75" thickBot="1" x14ac:dyDescent="0.25">
      <c r="A4" s="461" t="s">
        <v>85</v>
      </c>
      <c r="B4" s="462"/>
      <c r="C4" s="462"/>
      <c r="D4" s="462"/>
      <c r="E4" s="462"/>
      <c r="F4" s="462"/>
      <c r="G4" s="78"/>
      <c r="H4" s="78"/>
      <c r="I4" s="78"/>
      <c r="J4" s="78"/>
      <c r="K4" s="463">
        <v>18</v>
      </c>
      <c r="L4" s="464"/>
      <c r="M4" s="464"/>
      <c r="N4" s="54" t="s">
        <v>3</v>
      </c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9"/>
      <c r="AC4" s="297"/>
      <c r="AD4" s="297"/>
      <c r="AE4" s="297"/>
      <c r="AF4" s="297"/>
      <c r="AG4" s="297"/>
      <c r="AH4" s="297"/>
      <c r="AI4" s="297"/>
      <c r="AJ4" s="297"/>
      <c r="AK4" s="297"/>
      <c r="AL4" s="297"/>
      <c r="AM4" s="297"/>
      <c r="AN4" s="297"/>
      <c r="AO4" s="297"/>
      <c r="AP4" s="297"/>
      <c r="AQ4" s="297"/>
      <c r="AR4" s="297"/>
      <c r="AS4" s="297"/>
      <c r="AT4" s="297"/>
      <c r="AU4" s="297"/>
      <c r="AV4" s="297"/>
      <c r="AW4" s="297"/>
      <c r="AX4" s="297"/>
      <c r="AY4" s="297"/>
      <c r="AZ4" s="297"/>
      <c r="BA4" s="297"/>
      <c r="BB4" s="297"/>
      <c r="BC4" s="297"/>
      <c r="BD4" s="297"/>
      <c r="BE4" s="297"/>
      <c r="BF4" s="297"/>
      <c r="BG4" s="297"/>
      <c r="BH4" s="297"/>
      <c r="BI4" s="297"/>
      <c r="BJ4" s="297"/>
      <c r="BK4" s="297"/>
      <c r="BL4" s="297"/>
      <c r="BM4" s="297"/>
      <c r="BN4" s="297"/>
      <c r="BO4" s="297"/>
      <c r="BP4" s="297"/>
      <c r="BQ4" s="297"/>
      <c r="BR4" s="297"/>
      <c r="BS4" s="297"/>
      <c r="BT4" s="297"/>
      <c r="BU4" s="297"/>
      <c r="BV4" s="297"/>
      <c r="BW4" s="297"/>
      <c r="BX4" s="297"/>
    </row>
    <row r="5" spans="1:76" s="3" customFormat="1" ht="18.75" thickBot="1" x14ac:dyDescent="0.25">
      <c r="A5" s="435" t="s">
        <v>509</v>
      </c>
      <c r="B5" s="436"/>
      <c r="C5" s="436"/>
      <c r="D5" s="436"/>
      <c r="E5" s="436"/>
      <c r="F5" s="436"/>
      <c r="G5" s="82"/>
      <c r="H5" s="437" t="s">
        <v>361</v>
      </c>
      <c r="I5" s="438"/>
      <c r="J5" s="438"/>
      <c r="K5" s="438"/>
      <c r="L5" s="438"/>
      <c r="M5" s="438"/>
      <c r="N5" s="439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9"/>
      <c r="AC5" s="297"/>
      <c r="AD5" s="297"/>
      <c r="AE5" s="297"/>
      <c r="AF5" s="297"/>
      <c r="AG5" s="297"/>
      <c r="AH5" s="297"/>
      <c r="AI5" s="297"/>
      <c r="AJ5" s="297"/>
      <c r="AK5" s="297"/>
      <c r="AL5" s="297"/>
      <c r="AM5" s="297"/>
      <c r="AN5" s="297"/>
      <c r="AO5" s="297"/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7"/>
      <c r="BB5" s="297"/>
      <c r="BC5" s="297"/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</row>
    <row r="6" spans="1:76" s="3" customFormat="1" ht="18" x14ac:dyDescent="0.2">
      <c r="A6" s="92"/>
      <c r="B6" s="82"/>
      <c r="C6" s="82"/>
      <c r="D6" s="81"/>
      <c r="E6" s="81"/>
      <c r="F6" s="81"/>
      <c r="G6" s="81"/>
      <c r="H6" s="81"/>
      <c r="I6" s="81"/>
      <c r="J6" s="81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9"/>
      <c r="AC6" s="297"/>
      <c r="AD6" s="297"/>
      <c r="AE6" s="297"/>
      <c r="AF6" s="297"/>
      <c r="AG6" s="297"/>
      <c r="AH6" s="297"/>
      <c r="AI6" s="297"/>
      <c r="AJ6" s="297"/>
      <c r="AK6" s="297"/>
      <c r="AL6" s="297"/>
      <c r="AM6" s="297"/>
      <c r="AN6" s="297"/>
      <c r="AO6" s="297"/>
      <c r="AP6" s="297"/>
      <c r="AQ6" s="297"/>
      <c r="AR6" s="297"/>
      <c r="AS6" s="297"/>
      <c r="AT6" s="297"/>
      <c r="AU6" s="297"/>
      <c r="AV6" s="297"/>
      <c r="AW6" s="297"/>
      <c r="AX6" s="297"/>
      <c r="AY6" s="297"/>
      <c r="AZ6" s="297"/>
      <c r="BA6" s="297"/>
      <c r="BB6" s="297"/>
      <c r="BC6" s="297"/>
      <c r="BD6" s="297"/>
      <c r="BE6" s="297"/>
      <c r="BF6" s="297"/>
      <c r="BG6" s="297"/>
      <c r="BH6" s="297"/>
      <c r="BI6" s="297"/>
      <c r="BJ6" s="297"/>
      <c r="BK6" s="297"/>
      <c r="BL6" s="297"/>
      <c r="BM6" s="297"/>
      <c r="BN6" s="297"/>
      <c r="BO6" s="297"/>
      <c r="BP6" s="297"/>
      <c r="BQ6" s="297"/>
      <c r="BR6" s="297"/>
      <c r="BS6" s="297"/>
      <c r="BT6" s="297"/>
      <c r="BU6" s="297"/>
      <c r="BV6" s="297"/>
      <c r="BW6" s="297"/>
      <c r="BX6" s="297"/>
    </row>
    <row r="7" spans="1:76" s="3" customFormat="1" ht="18" x14ac:dyDescent="0.2">
      <c r="A7" s="92"/>
      <c r="B7" s="82"/>
      <c r="C7" s="82"/>
      <c r="D7" s="81"/>
      <c r="E7" s="81"/>
      <c r="F7" s="81"/>
      <c r="G7" s="81"/>
      <c r="H7" s="81"/>
      <c r="I7" s="81"/>
      <c r="J7" s="81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9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</row>
    <row r="8" spans="1:76" s="3" customFormat="1" ht="13.5" thickBot="1" x14ac:dyDescent="0.25">
      <c r="A8" s="84"/>
      <c r="B8" s="85"/>
      <c r="C8" s="85"/>
      <c r="D8" s="85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79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  <c r="AP8" s="297"/>
      <c r="AQ8" s="297"/>
      <c r="AR8" s="297"/>
      <c r="AS8" s="297"/>
      <c r="AT8" s="297"/>
      <c r="AU8" s="297"/>
      <c r="AV8" s="297"/>
      <c r="AW8" s="297"/>
      <c r="AX8" s="297"/>
      <c r="AY8" s="297"/>
      <c r="AZ8" s="297"/>
      <c r="BA8" s="297"/>
      <c r="BB8" s="297"/>
      <c r="BC8" s="297"/>
      <c r="BD8" s="297"/>
      <c r="BE8" s="297"/>
      <c r="BF8" s="297"/>
      <c r="BG8" s="297"/>
      <c r="BH8" s="297"/>
      <c r="BI8" s="297"/>
      <c r="BJ8" s="297"/>
      <c r="BK8" s="297"/>
      <c r="BL8" s="297"/>
      <c r="BM8" s="297"/>
      <c r="BN8" s="297"/>
      <c r="BO8" s="297"/>
      <c r="BP8" s="297"/>
      <c r="BQ8" s="297"/>
      <c r="BR8" s="297"/>
      <c r="BS8" s="297"/>
      <c r="BT8" s="297"/>
      <c r="BU8" s="297"/>
      <c r="BV8" s="297"/>
      <c r="BW8" s="297"/>
      <c r="BX8" s="297"/>
    </row>
    <row r="9" spans="1:76" s="3" customFormat="1" ht="13.5" thickBot="1" x14ac:dyDescent="0.25">
      <c r="A9" s="84"/>
      <c r="B9" s="56"/>
      <c r="C9" s="56"/>
      <c r="D9" s="56"/>
      <c r="E9" s="432" t="s">
        <v>88</v>
      </c>
      <c r="F9" s="433"/>
      <c r="G9" s="433"/>
      <c r="H9" s="433"/>
      <c r="I9" s="433"/>
      <c r="J9" s="433"/>
      <c r="K9" s="433"/>
      <c r="L9" s="433"/>
      <c r="M9" s="434"/>
      <c r="N9" s="47"/>
      <c r="O9" s="432" t="s">
        <v>99</v>
      </c>
      <c r="P9" s="433"/>
      <c r="Q9" s="433"/>
      <c r="R9" s="433"/>
      <c r="S9" s="434"/>
      <c r="T9" s="8"/>
      <c r="U9" s="8"/>
      <c r="V9" s="47"/>
      <c r="W9" s="432" t="s">
        <v>100</v>
      </c>
      <c r="X9" s="433"/>
      <c r="Y9" s="433"/>
      <c r="Z9" s="434"/>
      <c r="AA9" s="47"/>
      <c r="AB9" s="79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</row>
    <row r="10" spans="1:76" s="3" customFormat="1" ht="13.5" thickBot="1" x14ac:dyDescent="0.25">
      <c r="A10" s="84"/>
      <c r="B10" s="56"/>
      <c r="C10" s="56"/>
      <c r="D10" s="56"/>
      <c r="E10" s="443" t="s">
        <v>89</v>
      </c>
      <c r="F10" s="444"/>
      <c r="G10" s="444"/>
      <c r="H10" s="444"/>
      <c r="I10" s="444"/>
      <c r="J10" s="444"/>
      <c r="K10" s="445"/>
      <c r="L10" s="446" t="s">
        <v>90</v>
      </c>
      <c r="M10" s="447"/>
      <c r="N10" s="47"/>
      <c r="O10" s="53" t="s">
        <v>97</v>
      </c>
      <c r="P10" s="432" t="s">
        <v>98</v>
      </c>
      <c r="Q10" s="433"/>
      <c r="R10" s="433"/>
      <c r="S10" s="434"/>
      <c r="T10" s="8"/>
      <c r="U10" s="8"/>
      <c r="V10" s="47"/>
      <c r="W10" s="57" t="s">
        <v>102</v>
      </c>
      <c r="X10" s="432" t="s">
        <v>101</v>
      </c>
      <c r="Y10" s="434"/>
      <c r="Z10" s="57" t="s">
        <v>103</v>
      </c>
      <c r="AA10" s="47"/>
      <c r="AB10" s="79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297"/>
      <c r="AW10" s="297"/>
      <c r="AX10" s="297"/>
      <c r="AY10" s="297"/>
      <c r="AZ10" s="297"/>
      <c r="BA10" s="297"/>
      <c r="BB10" s="297"/>
      <c r="BC10" s="297"/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7"/>
      <c r="BV10" s="297"/>
      <c r="BW10" s="297"/>
      <c r="BX10" s="297"/>
    </row>
    <row r="11" spans="1:76" s="3" customFormat="1" ht="13.5" thickBot="1" x14ac:dyDescent="0.25">
      <c r="A11" s="84"/>
      <c r="B11" s="85" t="s">
        <v>95</v>
      </c>
      <c r="C11" s="85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79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  <c r="AP11" s="297"/>
      <c r="AQ11" s="297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  <c r="BC11" s="297"/>
      <c r="BD11" s="297"/>
      <c r="BE11" s="297"/>
      <c r="BF11" s="297"/>
      <c r="BG11" s="297"/>
      <c r="BH11" s="297"/>
      <c r="BI11" s="297"/>
      <c r="BJ11" s="297"/>
      <c r="BK11" s="297"/>
      <c r="BL11" s="297"/>
      <c r="BM11" s="297"/>
      <c r="BN11" s="297"/>
      <c r="BO11" s="297"/>
      <c r="BP11" s="297"/>
      <c r="BQ11" s="297"/>
      <c r="BR11" s="297"/>
      <c r="BS11" s="297"/>
      <c r="BT11" s="297"/>
      <c r="BU11" s="297"/>
      <c r="BV11" s="297"/>
      <c r="BW11" s="297"/>
      <c r="BX11" s="297"/>
    </row>
    <row r="12" spans="1:76" s="3" customFormat="1" ht="20.100000000000001" customHeight="1" x14ac:dyDescent="0.2">
      <c r="A12" s="84"/>
      <c r="B12" s="86" t="s">
        <v>96</v>
      </c>
      <c r="C12" s="86"/>
      <c r="D12" s="87"/>
      <c r="E12" s="4">
        <v>16</v>
      </c>
      <c r="F12" s="20" t="s">
        <v>92</v>
      </c>
      <c r="G12" s="5">
        <v>26</v>
      </c>
      <c r="H12" s="5" t="s">
        <v>3</v>
      </c>
      <c r="I12" s="22" t="s">
        <v>94</v>
      </c>
      <c r="J12" s="5">
        <v>1</v>
      </c>
      <c r="K12" s="5" t="s">
        <v>1</v>
      </c>
      <c r="L12" s="29">
        <f>IF('Coul_Kromya-MY4'!B19,K4/E12*J12,0)</f>
        <v>1.125</v>
      </c>
      <c r="M12" s="30" t="s">
        <v>311</v>
      </c>
      <c r="N12" s="47"/>
      <c r="O12" s="396" t="str">
        <f>IF(P12,'Coul_Kromya-MY4'!$T$2,"")</f>
        <v/>
      </c>
      <c r="P12" s="16">
        <f>ROUNDDOWN(L12/R12,0)</f>
        <v>0</v>
      </c>
      <c r="Q12" s="13" t="s">
        <v>93</v>
      </c>
      <c r="R12" s="26">
        <v>5</v>
      </c>
      <c r="S12" s="12" t="s">
        <v>311</v>
      </c>
      <c r="T12" s="45">
        <f>P12*R12</f>
        <v>0</v>
      </c>
      <c r="U12" s="14">
        <f t="shared" ref="U12:U17" si="0">P12*R12</f>
        <v>0</v>
      </c>
      <c r="V12" s="47"/>
      <c r="W12" s="58">
        <f>IF(P12,'Coul_Kromya-MY4'!$Y$2,0)</f>
        <v>0</v>
      </c>
      <c r="X12" s="70"/>
      <c r="Y12" s="59">
        <f>P12*W12*X12</f>
        <v>0</v>
      </c>
      <c r="Z12" s="60">
        <f>P12*W12-Y12</f>
        <v>0</v>
      </c>
      <c r="AA12" s="47"/>
      <c r="AB12" s="79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  <c r="AP12" s="297"/>
      <c r="AQ12" s="297"/>
      <c r="AR12" s="297"/>
      <c r="AS12" s="297"/>
      <c r="AT12" s="297"/>
      <c r="AU12" s="297"/>
      <c r="AV12" s="297"/>
      <c r="AW12" s="297"/>
      <c r="AX12" s="297"/>
      <c r="AY12" s="297"/>
      <c r="AZ12" s="297"/>
      <c r="BA12" s="297"/>
      <c r="BB12" s="297"/>
      <c r="BC12" s="297"/>
      <c r="BD12" s="297"/>
      <c r="BE12" s="297"/>
      <c r="BF12" s="297"/>
      <c r="BG12" s="297"/>
      <c r="BH12" s="297"/>
      <c r="BI12" s="297"/>
      <c r="BJ12" s="297"/>
      <c r="BK12" s="297"/>
      <c r="BL12" s="297"/>
      <c r="BM12" s="297"/>
      <c r="BN12" s="297"/>
      <c r="BO12" s="297"/>
      <c r="BP12" s="297"/>
      <c r="BQ12" s="297"/>
      <c r="BR12" s="297"/>
      <c r="BS12" s="297"/>
      <c r="BT12" s="297"/>
      <c r="BU12" s="297"/>
      <c r="BV12" s="297"/>
      <c r="BW12" s="297"/>
      <c r="BX12" s="297"/>
    </row>
    <row r="13" spans="1:76" s="3" customFormat="1" ht="20.100000000000001" customHeight="1" thickBot="1" x14ac:dyDescent="0.25">
      <c r="A13" s="84"/>
      <c r="B13" s="69"/>
      <c r="C13" s="69"/>
      <c r="D13" s="69"/>
      <c r="E13" s="35"/>
      <c r="F13" s="36"/>
      <c r="G13" s="37"/>
      <c r="H13" s="37"/>
      <c r="I13" s="38"/>
      <c r="J13" s="37"/>
      <c r="K13" s="37"/>
      <c r="L13" s="39"/>
      <c r="M13" s="40"/>
      <c r="N13" s="47"/>
      <c r="O13" s="397" t="str">
        <f>IF(P13,'Coul_Kromya-MY4'!$T$3,"")</f>
        <v>ISO0,75</v>
      </c>
      <c r="P13" s="41">
        <f>ROUNDUP(T13/R13,0)</f>
        <v>2</v>
      </c>
      <c r="Q13" s="42" t="s">
        <v>93</v>
      </c>
      <c r="R13" s="43">
        <v>0.8</v>
      </c>
      <c r="S13" s="17" t="s">
        <v>311</v>
      </c>
      <c r="T13" s="45">
        <f>L12-T12</f>
        <v>1.125</v>
      </c>
      <c r="U13" s="14">
        <f t="shared" si="0"/>
        <v>1.6</v>
      </c>
      <c r="V13" s="47"/>
      <c r="W13" s="61">
        <f>IF(P13,'Coul_Kromya-MY4'!$Y$3,0)</f>
        <v>34</v>
      </c>
      <c r="X13" s="73"/>
      <c r="Y13" s="55">
        <f>P13*W13*X13</f>
        <v>0</v>
      </c>
      <c r="Z13" s="62">
        <f t="shared" ref="Z13" si="1">P13*W13-Y13</f>
        <v>68</v>
      </c>
      <c r="AA13" s="47"/>
      <c r="AB13" s="79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297"/>
      <c r="AW13" s="297"/>
      <c r="AX13" s="297"/>
      <c r="AY13" s="297"/>
      <c r="AZ13" s="297"/>
      <c r="BA13" s="297"/>
      <c r="BB13" s="297"/>
      <c r="BC13" s="297"/>
      <c r="BD13" s="297"/>
      <c r="BE13" s="297"/>
      <c r="BF13" s="297"/>
      <c r="BG13" s="297"/>
      <c r="BH13" s="297"/>
      <c r="BI13" s="297"/>
      <c r="BJ13" s="297"/>
      <c r="BK13" s="297"/>
      <c r="BL13" s="297"/>
      <c r="BM13" s="297"/>
      <c r="BN13" s="297"/>
      <c r="BO13" s="297"/>
      <c r="BP13" s="297"/>
      <c r="BQ13" s="297"/>
      <c r="BR13" s="297"/>
      <c r="BS13" s="297"/>
      <c r="BT13" s="297"/>
      <c r="BU13" s="297"/>
      <c r="BV13" s="297"/>
      <c r="BW13" s="297"/>
      <c r="BX13" s="297"/>
    </row>
    <row r="14" spans="1:76" s="3" customFormat="1" ht="20.100000000000001" customHeight="1" x14ac:dyDescent="0.2">
      <c r="A14" s="84"/>
      <c r="B14" s="56" t="s">
        <v>87</v>
      </c>
      <c r="C14" s="56"/>
      <c r="D14" s="56"/>
      <c r="E14" s="48">
        <v>1</v>
      </c>
      <c r="F14" s="49" t="s">
        <v>93</v>
      </c>
      <c r="G14" s="50">
        <v>2.5</v>
      </c>
      <c r="H14" s="50" t="s">
        <v>1</v>
      </c>
      <c r="I14" s="49" t="s">
        <v>94</v>
      </c>
      <c r="J14" s="50">
        <v>25</v>
      </c>
      <c r="K14" s="50" t="s">
        <v>3</v>
      </c>
      <c r="L14" s="52">
        <f>$K$4*(G14/J14)</f>
        <v>1.8</v>
      </c>
      <c r="M14" s="51" t="s">
        <v>311</v>
      </c>
      <c r="N14" s="47"/>
      <c r="O14" s="398" t="str">
        <f>IF(P14,'Coul_Kromya-MY4'!$T$4,"")</f>
        <v/>
      </c>
      <c r="P14" s="45">
        <f>ROUNDDOWN(L14/R14,0)</f>
        <v>0</v>
      </c>
      <c r="Q14" s="74" t="s">
        <v>93</v>
      </c>
      <c r="R14" s="14">
        <v>15</v>
      </c>
      <c r="S14" s="9" t="s">
        <v>311</v>
      </c>
      <c r="T14" s="45">
        <f>P14*R14</f>
        <v>0</v>
      </c>
      <c r="U14" s="14">
        <f t="shared" si="0"/>
        <v>0</v>
      </c>
      <c r="V14" s="47"/>
      <c r="W14" s="66">
        <f>IF(P14,'Coul_Kromya-MY4'!$Y$4,0)</f>
        <v>0</v>
      </c>
      <c r="X14" s="71"/>
      <c r="Y14" s="67">
        <f t="shared" ref="Y14:Y17" si="2">P14*W14*X14</f>
        <v>0</v>
      </c>
      <c r="Z14" s="68">
        <f t="shared" ref="Z14:Z17" si="3">P14*W14-Y14</f>
        <v>0</v>
      </c>
      <c r="AA14" s="112"/>
      <c r="AB14" s="79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  <c r="AP14" s="297"/>
      <c r="AQ14" s="297"/>
      <c r="AR14" s="297"/>
      <c r="AS14" s="297"/>
      <c r="AT14" s="297"/>
      <c r="AU14" s="297"/>
      <c r="AV14" s="297"/>
      <c r="AW14" s="297"/>
      <c r="AX14" s="297"/>
      <c r="AY14" s="297"/>
      <c r="AZ14" s="297"/>
      <c r="BA14" s="297"/>
      <c r="BB14" s="297"/>
      <c r="BC14" s="297"/>
      <c r="BD14" s="297"/>
      <c r="BE14" s="297"/>
      <c r="BF14" s="297"/>
      <c r="BG14" s="297"/>
      <c r="BH14" s="297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</row>
    <row r="15" spans="1:76" s="3" customFormat="1" ht="20.100000000000001" customHeight="1" x14ac:dyDescent="0.2">
      <c r="A15" s="84"/>
      <c r="B15" s="56"/>
      <c r="C15" s="56"/>
      <c r="D15" s="56"/>
      <c r="E15" s="6"/>
      <c r="F15" s="21"/>
      <c r="G15" s="7"/>
      <c r="H15" s="7"/>
      <c r="I15" s="21"/>
      <c r="J15" s="7"/>
      <c r="K15" s="7"/>
      <c r="L15" s="34"/>
      <c r="M15" s="32"/>
      <c r="N15" s="47"/>
      <c r="O15" s="399" t="str">
        <f>IF(P15,'Coul_Kromya-MY4'!$T$5,"")</f>
        <v/>
      </c>
      <c r="P15" s="8">
        <f>ROUNDDOWN(T15/R15,0)</f>
        <v>0</v>
      </c>
      <c r="Q15" s="74" t="s">
        <v>93</v>
      </c>
      <c r="R15" s="14">
        <v>5</v>
      </c>
      <c r="S15" s="9" t="s">
        <v>311</v>
      </c>
      <c r="T15" s="45">
        <f>L14-T14</f>
        <v>1.8</v>
      </c>
      <c r="U15" s="14">
        <f t="shared" si="0"/>
        <v>0</v>
      </c>
      <c r="V15" s="47"/>
      <c r="W15" s="66">
        <f>IF(P15,'Coul_Kromya-MY4'!$Y$5,0)</f>
        <v>0</v>
      </c>
      <c r="X15" s="71"/>
      <c r="Y15" s="67">
        <f t="shared" si="2"/>
        <v>0</v>
      </c>
      <c r="Z15" s="68">
        <f t="shared" si="3"/>
        <v>0</v>
      </c>
      <c r="AA15" s="112"/>
      <c r="AB15" s="79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</row>
    <row r="16" spans="1:76" s="3" customFormat="1" ht="20.100000000000001" customHeight="1" x14ac:dyDescent="0.2">
      <c r="A16" s="84"/>
      <c r="B16" s="56"/>
      <c r="C16" s="56"/>
      <c r="D16" s="56"/>
      <c r="E16" s="6"/>
      <c r="F16" s="21"/>
      <c r="G16" s="7"/>
      <c r="H16" s="7"/>
      <c r="I16" s="21"/>
      <c r="J16" s="7"/>
      <c r="K16" s="7"/>
      <c r="L16" s="34"/>
      <c r="M16" s="32"/>
      <c r="N16" s="47"/>
      <c r="O16" s="399" t="str">
        <f>IF(P16,'Coul_Kromya-MY4'!$T$6,"")</f>
        <v/>
      </c>
      <c r="P16" s="8">
        <f>ROUNDDOWN(T16/R16,0)</f>
        <v>0</v>
      </c>
      <c r="Q16" s="74" t="s">
        <v>93</v>
      </c>
      <c r="R16" s="14">
        <v>2.5</v>
      </c>
      <c r="S16" s="9" t="s">
        <v>311</v>
      </c>
      <c r="T16" s="45">
        <f>L14-((P15*R15)+T14)</f>
        <v>1.8</v>
      </c>
      <c r="U16" s="14">
        <f t="shared" si="0"/>
        <v>0</v>
      </c>
      <c r="V16" s="47"/>
      <c r="W16" s="66">
        <f>IF(P16,'Coul_Kromya-MY4'!$Y$6,0)</f>
        <v>0</v>
      </c>
      <c r="X16" s="71"/>
      <c r="Y16" s="67">
        <f t="shared" si="2"/>
        <v>0</v>
      </c>
      <c r="Z16" s="68">
        <f t="shared" si="3"/>
        <v>0</v>
      </c>
      <c r="AA16" s="47"/>
      <c r="AB16" s="79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  <c r="AP16" s="297"/>
      <c r="AQ16" s="297"/>
      <c r="AR16" s="297"/>
      <c r="AS16" s="297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297"/>
      <c r="BG16" s="297"/>
      <c r="BH16" s="297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</row>
    <row r="17" spans="1:76" s="3" customFormat="1" ht="20.100000000000001" customHeight="1" thickBot="1" x14ac:dyDescent="0.25">
      <c r="A17" s="84"/>
      <c r="B17" s="56"/>
      <c r="C17" s="56"/>
      <c r="D17" s="56"/>
      <c r="E17" s="18"/>
      <c r="F17" s="23"/>
      <c r="G17" s="19"/>
      <c r="H17" s="19"/>
      <c r="I17" s="23"/>
      <c r="J17" s="19"/>
      <c r="K17" s="19"/>
      <c r="L17" s="33"/>
      <c r="M17" s="31"/>
      <c r="N17" s="47"/>
      <c r="O17" s="400" t="str">
        <f>IF(P17,'Coul_Kromya-MY4'!$T$7,"")</f>
        <v>DECO 1,25L</v>
      </c>
      <c r="P17" s="10">
        <f>ROUNDUP(T17/R17,0)</f>
        <v>2</v>
      </c>
      <c r="Q17" s="24" t="s">
        <v>93</v>
      </c>
      <c r="R17" s="15">
        <v>1.25</v>
      </c>
      <c r="S17" s="11" t="s">
        <v>311</v>
      </c>
      <c r="T17" s="8">
        <f>L14-((P15*R15)+(P16*R16)+T14)</f>
        <v>1.8</v>
      </c>
      <c r="U17" s="14">
        <f t="shared" si="0"/>
        <v>2.5</v>
      </c>
      <c r="V17" s="47"/>
      <c r="W17" s="63">
        <f>IF(P17,'Coul_Kromya-MY4'!$Y$7,0)</f>
        <v>54</v>
      </c>
      <c r="X17" s="72"/>
      <c r="Y17" s="64">
        <f t="shared" si="2"/>
        <v>0</v>
      </c>
      <c r="Z17" s="65">
        <f t="shared" si="3"/>
        <v>108</v>
      </c>
      <c r="AA17" s="47"/>
      <c r="AB17" s="79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  <c r="AQ17" s="297"/>
      <c r="AR17" s="297"/>
      <c r="AS17" s="297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297"/>
      <c r="BG17" s="297"/>
      <c r="BH17" s="297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</row>
    <row r="18" spans="1:76" s="3" customFormat="1" ht="13.5" thickBot="1" x14ac:dyDescent="0.25">
      <c r="A18" s="84"/>
      <c r="B18" s="85" t="s">
        <v>312</v>
      </c>
      <c r="C18" s="85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85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79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  <c r="AP18" s="297"/>
      <c r="AQ18" s="297"/>
      <c r="AR18" s="297"/>
      <c r="AS18" s="297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297"/>
      <c r="BG18" s="297"/>
      <c r="BH18" s="297"/>
      <c r="BI18" s="297"/>
      <c r="BJ18" s="297"/>
      <c r="BK18" s="297"/>
      <c r="BL18" s="297"/>
      <c r="BM18" s="297"/>
      <c r="BN18" s="297"/>
      <c r="BO18" s="297"/>
      <c r="BP18" s="297"/>
      <c r="BQ18" s="297"/>
      <c r="BR18" s="297"/>
      <c r="BS18" s="297"/>
      <c r="BT18" s="297"/>
      <c r="BU18" s="297"/>
      <c r="BV18" s="297"/>
      <c r="BW18" s="297"/>
      <c r="BX18" s="297"/>
    </row>
    <row r="19" spans="1:76" s="3" customFormat="1" ht="20.100000000000001" customHeight="1" x14ac:dyDescent="0.2">
      <c r="A19" s="84"/>
      <c r="B19" s="270" t="s">
        <v>330</v>
      </c>
      <c r="C19" s="86"/>
      <c r="D19" s="86"/>
      <c r="E19" s="4">
        <v>1</v>
      </c>
      <c r="F19" s="20" t="s">
        <v>93</v>
      </c>
      <c r="G19" s="5">
        <v>2.5</v>
      </c>
      <c r="H19" s="5" t="s">
        <v>1</v>
      </c>
      <c r="I19" s="20" t="s">
        <v>94</v>
      </c>
      <c r="J19" s="5">
        <v>15</v>
      </c>
      <c r="K19" s="5" t="s">
        <v>3</v>
      </c>
      <c r="L19" s="235">
        <f>$K$4*(G19/J19)</f>
        <v>3</v>
      </c>
      <c r="M19" s="30" t="s">
        <v>311</v>
      </c>
      <c r="N19" s="47"/>
      <c r="O19" s="399" t="str">
        <f>IF(P19,'Coul_Kromya-MY4'!$N$17,"")</f>
        <v>MY4-250</v>
      </c>
      <c r="P19" s="16">
        <f>ROUNDDOWN(L19/R19,0)</f>
        <v>1</v>
      </c>
      <c r="Q19" s="13" t="s">
        <v>93</v>
      </c>
      <c r="R19" s="26">
        <v>2.5</v>
      </c>
      <c r="S19" s="12" t="s">
        <v>311</v>
      </c>
      <c r="T19" s="45">
        <f>P19*R19</f>
        <v>2.5</v>
      </c>
      <c r="U19" s="14">
        <f t="shared" ref="U19:U21" si="4">P19*R19</f>
        <v>2.5</v>
      </c>
      <c r="V19" s="47"/>
      <c r="W19" s="58">
        <f>IF(P19,'Coul_Kromya-MY4'!$Y$17,0)</f>
        <v>142</v>
      </c>
      <c r="X19" s="70"/>
      <c r="Y19" s="59">
        <f t="shared" ref="Y19:Y25" si="5">P19*W19*X19</f>
        <v>0</v>
      </c>
      <c r="Z19" s="60">
        <f>P19*W19-Y19</f>
        <v>142</v>
      </c>
      <c r="AA19" s="47"/>
      <c r="AB19" s="79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297"/>
      <c r="AS19" s="297"/>
      <c r="AT19" s="297"/>
      <c r="AU19" s="297"/>
      <c r="AV19" s="297"/>
      <c r="AW19" s="297"/>
      <c r="AX19" s="297"/>
      <c r="AY19" s="297"/>
      <c r="AZ19" s="297"/>
      <c r="BA19" s="297"/>
      <c r="BB19" s="297"/>
      <c r="BC19" s="297"/>
      <c r="BD19" s="297"/>
      <c r="BE19" s="297"/>
      <c r="BF19" s="297"/>
      <c r="BG19" s="297"/>
      <c r="BH19" s="297"/>
      <c r="BI19" s="297"/>
      <c r="BJ19" s="297"/>
      <c r="BK19" s="297"/>
      <c r="BL19" s="297"/>
      <c r="BM19" s="297"/>
      <c r="BN19" s="297"/>
      <c r="BO19" s="297"/>
      <c r="BP19" s="297"/>
      <c r="BQ19" s="297"/>
      <c r="BR19" s="297"/>
      <c r="BS19" s="297"/>
      <c r="BT19" s="297"/>
      <c r="BU19" s="297"/>
      <c r="BV19" s="297"/>
      <c r="BW19" s="297"/>
      <c r="BX19" s="297"/>
    </row>
    <row r="20" spans="1:76" s="3" customFormat="1" ht="20.100000000000001" customHeight="1" x14ac:dyDescent="0.2">
      <c r="A20" s="84"/>
      <c r="B20" s="113"/>
      <c r="C20" s="69"/>
      <c r="D20" s="69"/>
      <c r="E20" s="6"/>
      <c r="F20" s="21"/>
      <c r="G20" s="7"/>
      <c r="H20" s="7"/>
      <c r="I20" s="21"/>
      <c r="J20" s="7"/>
      <c r="K20" s="7"/>
      <c r="L20" s="34"/>
      <c r="M20" s="32"/>
      <c r="N20" s="47"/>
      <c r="O20" s="399" t="str">
        <f>IF(P20,'Coul_Kromya-MY4'!$N$18,"")</f>
        <v/>
      </c>
      <c r="P20" s="8">
        <f>ROUNDDOWN(T20/R20,0)</f>
        <v>0</v>
      </c>
      <c r="Q20" s="100" t="s">
        <v>93</v>
      </c>
      <c r="R20" s="14">
        <v>1.25</v>
      </c>
      <c r="S20" s="9" t="s">
        <v>311</v>
      </c>
      <c r="T20" s="45">
        <f>L19-T19</f>
        <v>0.5</v>
      </c>
      <c r="U20" s="14">
        <f t="shared" si="4"/>
        <v>0</v>
      </c>
      <c r="V20" s="47"/>
      <c r="W20" s="110">
        <f>IF(P20,'Coul_Kromya-MY4'!$Y$18,0)</f>
        <v>0</v>
      </c>
      <c r="X20" s="71"/>
      <c r="Y20" s="67">
        <f t="shared" si="5"/>
        <v>0</v>
      </c>
      <c r="Z20" s="68">
        <f>P20*W20-Y20</f>
        <v>0</v>
      </c>
      <c r="AA20" s="47"/>
      <c r="AB20" s="79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  <c r="AP20" s="297"/>
      <c r="AQ20" s="297"/>
      <c r="AR20" s="297"/>
      <c r="AS20" s="297"/>
      <c r="AT20" s="297"/>
      <c r="AU20" s="297"/>
      <c r="AV20" s="297"/>
      <c r="AW20" s="297"/>
      <c r="AX20" s="297"/>
      <c r="AY20" s="297"/>
      <c r="AZ20" s="297"/>
      <c r="BA20" s="297"/>
      <c r="BB20" s="297"/>
      <c r="BC20" s="297"/>
      <c r="BD20" s="297"/>
      <c r="BE20" s="297"/>
      <c r="BF20" s="297"/>
      <c r="BG20" s="297"/>
      <c r="BH20" s="297"/>
      <c r="BI20" s="297"/>
      <c r="BJ20" s="297"/>
      <c r="BK20" s="297"/>
      <c r="BL20" s="297"/>
      <c r="BM20" s="297"/>
      <c r="BN20" s="297"/>
      <c r="BO20" s="297"/>
      <c r="BP20" s="297"/>
      <c r="BQ20" s="297"/>
      <c r="BR20" s="297"/>
      <c r="BS20" s="297"/>
      <c r="BT20" s="297"/>
      <c r="BU20" s="297"/>
      <c r="BV20" s="297"/>
      <c r="BW20" s="297"/>
      <c r="BX20" s="297"/>
    </row>
    <row r="21" spans="1:76" s="3" customFormat="1" ht="20.100000000000001" customHeight="1" thickBot="1" x14ac:dyDescent="0.25">
      <c r="A21" s="84"/>
      <c r="B21" s="93"/>
      <c r="C21" s="69"/>
      <c r="D21" s="69"/>
      <c r="E21" s="35"/>
      <c r="F21" s="36"/>
      <c r="G21" s="37"/>
      <c r="H21" s="37"/>
      <c r="I21" s="36"/>
      <c r="J21" s="37"/>
      <c r="K21" s="37"/>
      <c r="L21" s="44"/>
      <c r="M21" s="40"/>
      <c r="N21" s="47"/>
      <c r="O21" s="399" t="str">
        <f>IF(P21,'Coul_Kromya-MY4'!$N$19,"")</f>
        <v>MY4-025</v>
      </c>
      <c r="P21" s="41">
        <f>ROUNDUP(T21/R21,0)</f>
        <v>2</v>
      </c>
      <c r="Q21" s="42" t="s">
        <v>93</v>
      </c>
      <c r="R21" s="43">
        <v>0.25</v>
      </c>
      <c r="S21" s="17" t="s">
        <v>311</v>
      </c>
      <c r="T21" s="45">
        <f>L19-((P20*R20)+T19)</f>
        <v>0.5</v>
      </c>
      <c r="U21" s="14">
        <f t="shared" si="4"/>
        <v>0.5</v>
      </c>
      <c r="V21" s="47"/>
      <c r="W21" s="111">
        <f>IF(P21,'Coul_Kromya-MY4'!$Y$19,0)</f>
        <v>21</v>
      </c>
      <c r="X21" s="73"/>
      <c r="Y21" s="55">
        <f t="shared" si="5"/>
        <v>0</v>
      </c>
      <c r="Z21" s="62">
        <f t="shared" ref="Z21" si="6">P21*W21-Y21</f>
        <v>42</v>
      </c>
      <c r="AA21" s="47"/>
      <c r="AB21" s="79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  <c r="AP21" s="297"/>
      <c r="AQ21" s="297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297"/>
      <c r="BC21" s="297"/>
      <c r="BD21" s="297"/>
      <c r="BE21" s="297"/>
      <c r="BF21" s="297"/>
      <c r="BG21" s="297"/>
      <c r="BH21" s="297"/>
      <c r="BI21" s="297"/>
      <c r="BJ21" s="297"/>
      <c r="BK21" s="297"/>
      <c r="BL21" s="297"/>
      <c r="BM21" s="297"/>
      <c r="BN21" s="297"/>
      <c r="BO21" s="297"/>
      <c r="BP21" s="297"/>
      <c r="BQ21" s="297"/>
      <c r="BR21" s="297"/>
      <c r="BS21" s="297"/>
      <c r="BT21" s="297"/>
      <c r="BU21" s="297"/>
      <c r="BV21" s="297"/>
      <c r="BW21" s="297"/>
      <c r="BX21" s="297"/>
    </row>
    <row r="22" spans="1:76" s="3" customFormat="1" ht="20.100000000000001" customHeight="1" thickBot="1" x14ac:dyDescent="0.25">
      <c r="A22" s="84"/>
      <c r="B22" s="269" t="str">
        <f>H5</f>
        <v>MY4-31</v>
      </c>
      <c r="C22" s="404" t="str">
        <f>IF(B22&lt;&gt;"",INDEX(KROMYA_MY4,MATCH(B22,KROMYA_MY4,0),1),"")</f>
        <v>MY4-31</v>
      </c>
      <c r="D22" s="359"/>
      <c r="E22" s="257">
        <v>1</v>
      </c>
      <c r="F22" s="49" t="s">
        <v>93</v>
      </c>
      <c r="G22" s="101">
        <v>75</v>
      </c>
      <c r="H22" s="50" t="s">
        <v>2</v>
      </c>
      <c r="I22" s="49" t="s">
        <v>94</v>
      </c>
      <c r="J22" s="102">
        <v>2.5</v>
      </c>
      <c r="K22" s="50" t="s">
        <v>1</v>
      </c>
      <c r="L22" s="254">
        <f>IF(C22&lt;&gt;"",(K4*VLOOKUP(B22,Kromyamy4Coul_Table,3,FALSE)),"")</f>
        <v>1.2</v>
      </c>
      <c r="M22" s="51" t="s">
        <v>2</v>
      </c>
      <c r="N22" s="47"/>
      <c r="O22" s="273" t="str">
        <f>IF(P22,'Coul_Kromya-MY4'!$T$8,"")</f>
        <v>COLSET-R</v>
      </c>
      <c r="P22" s="103">
        <f>ROUNDUP(L22/R22,0)</f>
        <v>1</v>
      </c>
      <c r="Q22" s="104" t="s">
        <v>93</v>
      </c>
      <c r="R22" s="105">
        <v>75</v>
      </c>
      <c r="S22" s="106" t="s">
        <v>2</v>
      </c>
      <c r="T22" s="45">
        <f>P22*R22</f>
        <v>75</v>
      </c>
      <c r="U22" s="14">
        <f>(P22*R22)/100</f>
        <v>0.75</v>
      </c>
      <c r="V22" s="47"/>
      <c r="W22" s="271">
        <f>IF(P22,'Coul_Kromya-MY4'!$Y$8,0)</f>
        <v>29.17</v>
      </c>
      <c r="X22" s="107"/>
      <c r="Y22" s="108">
        <f t="shared" si="5"/>
        <v>0</v>
      </c>
      <c r="Z22" s="109">
        <f>P22*W22-Y22</f>
        <v>29.17</v>
      </c>
      <c r="AA22" s="47"/>
      <c r="AB22" s="79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  <c r="AQ22" s="297"/>
      <c r="AR22" s="297"/>
      <c r="AS22" s="297"/>
      <c r="AT22" s="297"/>
      <c r="AU22" s="297"/>
      <c r="AV22" s="297"/>
      <c r="AW22" s="297"/>
      <c r="AX22" s="297"/>
      <c r="AY22" s="297"/>
      <c r="AZ22" s="297"/>
      <c r="BA22" s="297"/>
      <c r="BB22" s="297"/>
      <c r="BC22" s="297"/>
      <c r="BD22" s="297"/>
      <c r="BE22" s="297"/>
      <c r="BF22" s="297"/>
      <c r="BG22" s="297"/>
      <c r="BH22" s="297"/>
      <c r="BI22" s="297"/>
      <c r="BJ22" s="297"/>
      <c r="BK22" s="297"/>
      <c r="BL22" s="297"/>
      <c r="BM22" s="297"/>
      <c r="BN22" s="297"/>
      <c r="BO22" s="297"/>
      <c r="BP22" s="297"/>
      <c r="BQ22" s="297"/>
      <c r="BR22" s="297"/>
      <c r="BS22" s="297"/>
      <c r="BT22" s="297"/>
      <c r="BU22" s="297"/>
      <c r="BV22" s="297"/>
      <c r="BW22" s="297"/>
      <c r="BX22" s="297"/>
    </row>
    <row r="23" spans="1:76" s="3" customFormat="1" ht="20.100000000000001" customHeight="1" thickBot="1" x14ac:dyDescent="0.25">
      <c r="A23" s="84"/>
      <c r="B23" s="365"/>
      <c r="C23" s="86"/>
      <c r="D23" s="360"/>
      <c r="E23" s="258">
        <v>1</v>
      </c>
      <c r="F23" s="21" t="s">
        <v>93</v>
      </c>
      <c r="G23" s="252">
        <v>75</v>
      </c>
      <c r="H23" s="7" t="s">
        <v>2</v>
      </c>
      <c r="I23" s="21" t="s">
        <v>94</v>
      </c>
      <c r="J23" s="253">
        <v>2.5</v>
      </c>
      <c r="K23" s="256" t="s">
        <v>1</v>
      </c>
      <c r="L23" s="255">
        <f>IF(C22&lt;&gt;"",(K4*VLOOKUP(B22,Kromyamy4Coul_Table,4,FALSE)),"")</f>
        <v>0</v>
      </c>
      <c r="M23" s="32" t="s">
        <v>2</v>
      </c>
      <c r="N23" s="47"/>
      <c r="O23" s="273" t="str">
        <f>IF(P23,'Coul_Kromya-MY4'!$T$9,"")</f>
        <v/>
      </c>
      <c r="P23" s="8">
        <f>ROUNDUP(L23/R23,0)</f>
        <v>0</v>
      </c>
      <c r="Q23" s="100" t="s">
        <v>93</v>
      </c>
      <c r="R23" s="45">
        <v>75</v>
      </c>
      <c r="S23" s="9" t="s">
        <v>2</v>
      </c>
      <c r="T23" s="45">
        <f>P23*R23</f>
        <v>0</v>
      </c>
      <c r="U23" s="14">
        <f>(P23*R23)/100</f>
        <v>0</v>
      </c>
      <c r="V23" s="47"/>
      <c r="W23" s="271">
        <f>IF(P23,'Coul_Kromya-MY4'!$Y$9,0)</f>
        <v>0</v>
      </c>
      <c r="X23" s="71"/>
      <c r="Y23" s="67">
        <f t="shared" si="5"/>
        <v>0</v>
      </c>
      <c r="Z23" s="68">
        <f>P23*W23-Y23</f>
        <v>0</v>
      </c>
      <c r="AA23" s="47"/>
      <c r="AB23" s="79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  <c r="AP23" s="297"/>
      <c r="AQ23" s="297"/>
      <c r="AR23" s="297"/>
      <c r="AS23" s="297"/>
      <c r="AT23" s="297"/>
      <c r="AU23" s="297"/>
      <c r="AV23" s="297"/>
      <c r="AW23" s="297"/>
      <c r="AX23" s="297"/>
      <c r="AY23" s="297"/>
      <c r="AZ23" s="297"/>
      <c r="BA23" s="297"/>
      <c r="BB23" s="297"/>
      <c r="BC23" s="297"/>
      <c r="BD23" s="297"/>
      <c r="BE23" s="297"/>
      <c r="BF23" s="297"/>
      <c r="BG23" s="297"/>
      <c r="BH23" s="297"/>
      <c r="BI23" s="297"/>
      <c r="BJ23" s="297"/>
      <c r="BK23" s="297"/>
      <c r="BL23" s="297"/>
      <c r="BM23" s="297"/>
      <c r="BN23" s="297"/>
      <c r="BO23" s="297"/>
      <c r="BP23" s="297"/>
      <c r="BQ23" s="297"/>
      <c r="BR23" s="297"/>
      <c r="BS23" s="297"/>
      <c r="BT23" s="297"/>
      <c r="BU23" s="297"/>
      <c r="BV23" s="297"/>
      <c r="BW23" s="297"/>
      <c r="BX23" s="297"/>
    </row>
    <row r="24" spans="1:76" s="3" customFormat="1" ht="20.100000000000001" customHeight="1" thickBot="1" x14ac:dyDescent="0.25">
      <c r="A24" s="84"/>
      <c r="B24" s="365"/>
      <c r="C24" s="86"/>
      <c r="D24" s="361"/>
      <c r="E24" s="258">
        <v>1</v>
      </c>
      <c r="F24" s="21" t="s">
        <v>93</v>
      </c>
      <c r="G24" s="252">
        <v>75</v>
      </c>
      <c r="H24" s="7" t="s">
        <v>2</v>
      </c>
      <c r="I24" s="21" t="s">
        <v>94</v>
      </c>
      <c r="J24" s="253">
        <v>2.5</v>
      </c>
      <c r="K24" s="256" t="s">
        <v>1</v>
      </c>
      <c r="L24" s="255">
        <f>IF(C22&lt;&gt;"",(K4*VLOOKUP(B22,Kromyamy4Coul_Table,5,FALSE)),"")</f>
        <v>6</v>
      </c>
      <c r="M24" s="32" t="s">
        <v>2</v>
      </c>
      <c r="N24" s="47"/>
      <c r="O24" s="273" t="str">
        <f>IF(P24,'Coul_Kromya-MY4'!$T$10,"")</f>
        <v>COLSET-J</v>
      </c>
      <c r="P24" s="8">
        <f>ROUNDUP(L24/R24,0)</f>
        <v>1</v>
      </c>
      <c r="Q24" s="100" t="s">
        <v>93</v>
      </c>
      <c r="R24" s="45">
        <v>75</v>
      </c>
      <c r="S24" s="9" t="s">
        <v>2</v>
      </c>
      <c r="T24" s="45">
        <f>P24*R24</f>
        <v>75</v>
      </c>
      <c r="U24" s="14">
        <f>(P24*R24)/100</f>
        <v>0.75</v>
      </c>
      <c r="V24" s="47"/>
      <c r="W24" s="271">
        <f>IF(P24,'Coul_Kromya-MY4'!$Y$10,0)</f>
        <v>29.17</v>
      </c>
      <c r="X24" s="71"/>
      <c r="Y24" s="67">
        <f t="shared" si="5"/>
        <v>0</v>
      </c>
      <c r="Z24" s="68">
        <f>P24*W24-Y24</f>
        <v>29.17</v>
      </c>
      <c r="AA24" s="47"/>
      <c r="AB24" s="79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7"/>
      <c r="AV24" s="297"/>
      <c r="AW24" s="297"/>
      <c r="AX24" s="297"/>
      <c r="AY24" s="297"/>
      <c r="AZ24" s="297"/>
      <c r="BA24" s="297"/>
      <c r="BB24" s="297"/>
      <c r="BC24" s="297"/>
      <c r="BD24" s="297"/>
      <c r="BE24" s="297"/>
      <c r="BF24" s="297"/>
      <c r="BG24" s="297"/>
      <c r="BH24" s="297"/>
      <c r="BI24" s="297"/>
      <c r="BJ24" s="297"/>
      <c r="BK24" s="297"/>
      <c r="BL24" s="297"/>
      <c r="BM24" s="297"/>
      <c r="BN24" s="297"/>
      <c r="BO24" s="297"/>
      <c r="BP24" s="297"/>
      <c r="BQ24" s="297"/>
      <c r="BR24" s="297"/>
      <c r="BS24" s="297"/>
      <c r="BT24" s="297"/>
      <c r="BU24" s="297"/>
      <c r="BV24" s="297"/>
      <c r="BW24" s="297"/>
      <c r="BX24" s="297"/>
    </row>
    <row r="25" spans="1:76" s="3" customFormat="1" ht="20.100000000000001" customHeight="1" thickBot="1" x14ac:dyDescent="0.25">
      <c r="A25" s="84"/>
      <c r="B25" s="365"/>
      <c r="C25" s="86"/>
      <c r="D25" s="362"/>
      <c r="E25" s="275">
        <v>1</v>
      </c>
      <c r="F25" s="23" t="s">
        <v>93</v>
      </c>
      <c r="G25" s="28">
        <v>75</v>
      </c>
      <c r="H25" s="19" t="s">
        <v>2</v>
      </c>
      <c r="I25" s="23" t="s">
        <v>94</v>
      </c>
      <c r="J25" s="27">
        <v>2.5</v>
      </c>
      <c r="K25" s="276" t="s">
        <v>1</v>
      </c>
      <c r="L25" s="277">
        <f>IF(C22&lt;&gt;"",(K4*VLOOKUP(B22,Kromyamy4Coul_Table,6,FALSE)),"")</f>
        <v>0.24000000000000002</v>
      </c>
      <c r="M25" s="31" t="s">
        <v>2</v>
      </c>
      <c r="N25" s="47"/>
      <c r="O25" s="274" t="str">
        <f>IF(P25,'Coul_Kromya-MY4'!$T$11,"")</f>
        <v>COLSET-N</v>
      </c>
      <c r="P25" s="10">
        <f>ROUNDUP(L25/R25,0)</f>
        <v>1</v>
      </c>
      <c r="Q25" s="24" t="s">
        <v>93</v>
      </c>
      <c r="R25" s="46">
        <v>75</v>
      </c>
      <c r="S25" s="11" t="s">
        <v>2</v>
      </c>
      <c r="T25" s="45">
        <f>P25*R25</f>
        <v>75</v>
      </c>
      <c r="U25" s="14">
        <f>(P25*R25)/100</f>
        <v>0.75</v>
      </c>
      <c r="V25" s="47"/>
      <c r="W25" s="272">
        <f>IF(P25,'Coul_Kromya-MY4'!$Y$11,0)</f>
        <v>29.17</v>
      </c>
      <c r="X25" s="72"/>
      <c r="Y25" s="64">
        <f t="shared" si="5"/>
        <v>0</v>
      </c>
      <c r="Z25" s="65">
        <f>P25*W25-Y25</f>
        <v>29.17</v>
      </c>
      <c r="AA25" s="47"/>
      <c r="AB25" s="79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  <c r="AQ25" s="297"/>
      <c r="AR25" s="297"/>
      <c r="AS25" s="297"/>
      <c r="AT25" s="297"/>
      <c r="AU25" s="297"/>
      <c r="AV25" s="297"/>
      <c r="AW25" s="297"/>
      <c r="AX25" s="297"/>
      <c r="AY25" s="297"/>
      <c r="AZ25" s="297"/>
      <c r="BA25" s="297"/>
      <c r="BB25" s="297"/>
      <c r="BC25" s="297"/>
      <c r="BD25" s="297"/>
      <c r="BE25" s="297"/>
      <c r="BF25" s="297"/>
      <c r="BG25" s="297"/>
      <c r="BH25" s="297"/>
      <c r="BI25" s="297"/>
      <c r="BJ25" s="297"/>
      <c r="BK25" s="297"/>
      <c r="BL25" s="297"/>
      <c r="BM25" s="297"/>
      <c r="BN25" s="297"/>
      <c r="BO25" s="297"/>
      <c r="BP25" s="297"/>
      <c r="BQ25" s="297"/>
      <c r="BR25" s="297"/>
      <c r="BS25" s="297"/>
      <c r="BT25" s="297"/>
      <c r="BU25" s="297"/>
      <c r="BV25" s="297"/>
      <c r="BW25" s="297"/>
      <c r="BX25" s="297"/>
    </row>
    <row r="26" spans="1:76" s="3" customFormat="1" x14ac:dyDescent="0.2">
      <c r="A26" s="84"/>
      <c r="B26" s="85"/>
      <c r="C26" s="85"/>
      <c r="D26" s="85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79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  <c r="AP26" s="297"/>
      <c r="AQ26" s="297"/>
      <c r="AR26" s="297"/>
      <c r="AS26" s="297"/>
      <c r="AT26" s="297"/>
      <c r="AU26" s="297"/>
      <c r="AV26" s="297"/>
      <c r="AW26" s="297"/>
      <c r="AX26" s="297"/>
      <c r="AY26" s="297"/>
      <c r="AZ26" s="297"/>
      <c r="BA26" s="297"/>
      <c r="BB26" s="297"/>
      <c r="BC26" s="297"/>
      <c r="BD26" s="297"/>
      <c r="BE26" s="297"/>
      <c r="BF26" s="297"/>
      <c r="BG26" s="297"/>
      <c r="BH26" s="297"/>
      <c r="BI26" s="297"/>
      <c r="BJ26" s="297"/>
      <c r="BK26" s="297"/>
      <c r="BL26" s="297"/>
      <c r="BM26" s="297"/>
      <c r="BN26" s="297"/>
      <c r="BO26" s="297"/>
      <c r="BP26" s="297"/>
      <c r="BQ26" s="297"/>
      <c r="BR26" s="297"/>
      <c r="BS26" s="297"/>
      <c r="BT26" s="297"/>
      <c r="BU26" s="297"/>
      <c r="BV26" s="297"/>
      <c r="BW26" s="297"/>
      <c r="BX26" s="297"/>
    </row>
    <row r="27" spans="1:76" s="3" customFormat="1" x14ac:dyDescent="0.2">
      <c r="A27" s="94"/>
      <c r="B27" s="83"/>
      <c r="C27" s="83"/>
      <c r="D27" s="83"/>
      <c r="E27" s="78"/>
      <c r="F27" s="78"/>
      <c r="G27" s="78"/>
      <c r="H27" s="78"/>
      <c r="I27" s="78"/>
      <c r="J27" s="78"/>
      <c r="K27" s="78"/>
      <c r="L27" s="78"/>
      <c r="M27" s="78"/>
      <c r="N27" s="47"/>
      <c r="O27" s="88" t="s">
        <v>105</v>
      </c>
      <c r="P27" s="440">
        <f>U27*1.1</f>
        <v>10.285</v>
      </c>
      <c r="Q27" s="440"/>
      <c r="R27" s="440"/>
      <c r="S27" s="88" t="s">
        <v>104</v>
      </c>
      <c r="T27" s="8"/>
      <c r="U27" s="14">
        <f>SUM(U12:U17,U19:U21,U22:U25)</f>
        <v>9.35</v>
      </c>
      <c r="V27" s="47"/>
      <c r="W27" s="2"/>
      <c r="X27" s="2"/>
      <c r="Y27" s="89" t="s">
        <v>106</v>
      </c>
      <c r="Z27" s="67">
        <f>SUM(Z12:Z17,Z19:Z21,Z22:Z25)</f>
        <v>447.51000000000005</v>
      </c>
      <c r="AA27" s="47"/>
      <c r="AB27" s="79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  <c r="AQ27" s="297"/>
      <c r="AR27" s="297"/>
      <c r="AS27" s="297"/>
      <c r="AT27" s="297"/>
      <c r="AU27" s="297"/>
      <c r="AV27" s="297"/>
      <c r="AW27" s="297"/>
      <c r="AX27" s="297"/>
      <c r="AY27" s="297"/>
      <c r="AZ27" s="297"/>
      <c r="BA27" s="297"/>
      <c r="BB27" s="297"/>
      <c r="BC27" s="297"/>
      <c r="BD27" s="297"/>
      <c r="BE27" s="297"/>
      <c r="BF27" s="297"/>
      <c r="BG27" s="297"/>
      <c r="BH27" s="297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</row>
    <row r="28" spans="1:76" s="3" customFormat="1" x14ac:dyDescent="0.2">
      <c r="A28" s="453" t="s">
        <v>111</v>
      </c>
      <c r="B28" s="454"/>
      <c r="C28" s="454"/>
      <c r="D28" s="454"/>
      <c r="E28" s="454"/>
      <c r="F28" s="454"/>
      <c r="G28" s="454"/>
      <c r="H28" s="454"/>
      <c r="I28" s="78"/>
      <c r="J28" s="78"/>
      <c r="K28" s="78"/>
      <c r="L28" s="95"/>
      <c r="M28" s="78"/>
      <c r="N28" s="47"/>
      <c r="O28" s="47"/>
      <c r="P28" s="47"/>
      <c r="Q28" s="47"/>
      <c r="R28" s="47"/>
      <c r="S28" s="47"/>
      <c r="T28" s="8"/>
      <c r="U28" s="8"/>
      <c r="V28" s="47"/>
      <c r="W28" s="441">
        <v>0.2</v>
      </c>
      <c r="X28" s="442"/>
      <c r="Y28" s="89" t="s">
        <v>107</v>
      </c>
      <c r="Z28" s="90">
        <f>Z27*W28</f>
        <v>89.50200000000001</v>
      </c>
      <c r="AA28" s="47"/>
      <c r="AB28" s="79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</row>
    <row r="29" spans="1:76" s="3" customFormat="1" x14ac:dyDescent="0.2">
      <c r="A29" s="453" t="s">
        <v>313</v>
      </c>
      <c r="B29" s="454"/>
      <c r="C29" s="454"/>
      <c r="D29" s="454"/>
      <c r="E29" s="454"/>
      <c r="F29" s="454"/>
      <c r="G29" s="454"/>
      <c r="H29" s="454"/>
      <c r="I29" s="78"/>
      <c r="J29" s="78"/>
      <c r="K29" s="78"/>
      <c r="L29" s="95"/>
      <c r="M29" s="78"/>
      <c r="N29" s="47"/>
      <c r="O29" s="450" t="s">
        <v>109</v>
      </c>
      <c r="P29" s="450"/>
      <c r="Q29" s="450"/>
      <c r="R29" s="451">
        <f>Z27/$K$4</f>
        <v>24.861666666666668</v>
      </c>
      <c r="S29" s="452"/>
      <c r="T29" s="8"/>
      <c r="U29" s="8"/>
      <c r="V29" s="47"/>
      <c r="W29" s="2"/>
      <c r="X29" s="2"/>
      <c r="Y29" s="89" t="s">
        <v>108</v>
      </c>
      <c r="Z29" s="91">
        <f>SUM(Z27:Z28)</f>
        <v>537.01200000000006</v>
      </c>
      <c r="AA29" s="47"/>
      <c r="AB29" s="79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</row>
    <row r="30" spans="1:76" s="3" customFormat="1" ht="13.5" thickBot="1" x14ac:dyDescent="0.25">
      <c r="A30" s="448" t="s">
        <v>110</v>
      </c>
      <c r="B30" s="449"/>
      <c r="C30" s="449"/>
      <c r="D30" s="449"/>
      <c r="E30" s="449"/>
      <c r="F30" s="449"/>
      <c r="G30" s="449"/>
      <c r="H30" s="449"/>
      <c r="I30" s="96"/>
      <c r="J30" s="96"/>
      <c r="K30" s="96"/>
      <c r="L30" s="97"/>
      <c r="M30" s="96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9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297"/>
      <c r="AZ30" s="297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</row>
    <row r="31" spans="1:76" s="3" customFormat="1" ht="13.5" thickTop="1" x14ac:dyDescent="0.2">
      <c r="A31" s="297"/>
      <c r="B31" s="299"/>
      <c r="C31" s="299"/>
      <c r="D31" s="299"/>
      <c r="E31" s="297"/>
      <c r="F31" s="297"/>
      <c r="G31" s="297"/>
      <c r="H31" s="297"/>
      <c r="I31" s="297"/>
      <c r="J31" s="297"/>
      <c r="K31" s="297"/>
      <c r="L31" s="300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</row>
    <row r="32" spans="1:76" s="25" customFormat="1" x14ac:dyDescent="0.2">
      <c r="A32" s="298"/>
      <c r="B32" s="301"/>
      <c r="C32" s="302"/>
      <c r="D32" s="303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  <c r="AP32" s="298"/>
      <c r="AQ32" s="298"/>
      <c r="AR32" s="298"/>
      <c r="AS32" s="298"/>
      <c r="AT32" s="298"/>
      <c r="AU32" s="298"/>
      <c r="AV32" s="298"/>
      <c r="AW32" s="298"/>
      <c r="AX32" s="298"/>
      <c r="AY32" s="298"/>
      <c r="AZ32" s="298"/>
      <c r="BA32" s="298"/>
      <c r="BB32" s="298"/>
      <c r="BC32" s="298"/>
      <c r="BD32" s="298"/>
      <c r="BE32" s="298"/>
      <c r="BF32" s="298"/>
      <c r="BG32" s="298"/>
      <c r="BH32" s="298"/>
      <c r="BI32" s="298"/>
      <c r="BJ32" s="298"/>
      <c r="BK32" s="298"/>
      <c r="BL32" s="298"/>
      <c r="BM32" s="298"/>
      <c r="BN32" s="298"/>
      <c r="BO32" s="298"/>
      <c r="BP32" s="298"/>
      <c r="BQ32" s="298"/>
      <c r="BR32" s="298"/>
      <c r="BS32" s="298"/>
      <c r="BT32" s="298"/>
      <c r="BU32" s="298"/>
      <c r="BV32" s="298"/>
      <c r="BW32" s="298"/>
      <c r="BX32" s="298"/>
    </row>
    <row r="33" spans="1:76" s="401" customFormat="1" x14ac:dyDescent="0.2">
      <c r="A33" s="297"/>
      <c r="B33" s="299"/>
      <c r="C33" s="299"/>
      <c r="D33" s="412"/>
      <c r="E33" s="297"/>
      <c r="F33" s="297"/>
      <c r="G33" s="297"/>
      <c r="H33" s="297"/>
      <c r="I33" s="297"/>
      <c r="J33" s="297"/>
      <c r="K33" s="297"/>
      <c r="L33" s="300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7"/>
      <c r="BB33" s="297"/>
      <c r="BC33" s="297"/>
      <c r="BD33" s="297"/>
      <c r="BE33" s="297"/>
      <c r="BF33" s="297"/>
      <c r="BG33" s="297"/>
      <c r="BH33" s="297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</row>
    <row r="34" spans="1:76" s="401" customFormat="1" ht="15" x14ac:dyDescent="0.2">
      <c r="A34" s="297"/>
      <c r="B34" s="299"/>
      <c r="C34" s="409"/>
      <c r="D34" s="299"/>
      <c r="E34" s="300"/>
      <c r="F34" s="297"/>
      <c r="G34" s="297"/>
      <c r="H34" s="297"/>
      <c r="I34" s="297"/>
      <c r="J34" s="297"/>
      <c r="K34" s="297"/>
      <c r="L34" s="300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</row>
    <row r="35" spans="1:76" s="401" customFormat="1" x14ac:dyDescent="0.2">
      <c r="A35" s="297"/>
      <c r="B35" s="299"/>
      <c r="C35" s="299"/>
      <c r="D35" s="299"/>
      <c r="E35" s="297"/>
      <c r="F35" s="297"/>
      <c r="G35" s="297"/>
      <c r="H35" s="297"/>
      <c r="I35" s="297"/>
      <c r="J35" s="297"/>
      <c r="K35" s="297"/>
      <c r="L35" s="300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</row>
    <row r="36" spans="1:76" s="401" customFormat="1" x14ac:dyDescent="0.2">
      <c r="A36" s="297"/>
      <c r="B36" s="299"/>
      <c r="C36" s="299"/>
      <c r="D36" s="299"/>
      <c r="E36" s="297"/>
      <c r="F36" s="297"/>
      <c r="G36" s="297"/>
      <c r="H36" s="297"/>
      <c r="I36" s="297"/>
      <c r="J36" s="297"/>
      <c r="K36" s="297"/>
      <c r="L36" s="300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  <c r="AP36" s="297"/>
      <c r="AQ36" s="297"/>
      <c r="AR36" s="297"/>
      <c r="AS36" s="297"/>
      <c r="AT36" s="297"/>
      <c r="AU36" s="297"/>
      <c r="AV36" s="297"/>
      <c r="AW36" s="297"/>
      <c r="AX36" s="297"/>
      <c r="AY36" s="297"/>
      <c r="AZ36" s="297"/>
      <c r="BA36" s="297"/>
      <c r="BB36" s="297"/>
      <c r="BC36" s="297"/>
      <c r="BD36" s="297"/>
      <c r="BE36" s="297"/>
      <c r="BF36" s="297"/>
      <c r="BG36" s="297"/>
      <c r="BH36" s="297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</row>
    <row r="37" spans="1:76" s="401" customFormat="1" x14ac:dyDescent="0.2">
      <c r="A37" s="297"/>
      <c r="B37" s="299"/>
      <c r="C37" s="299"/>
      <c r="D37" s="299"/>
      <c r="E37" s="297"/>
      <c r="F37" s="297"/>
      <c r="G37" s="297"/>
      <c r="H37" s="297"/>
      <c r="I37" s="297"/>
      <c r="J37" s="297"/>
      <c r="K37" s="297"/>
      <c r="L37" s="300"/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</row>
    <row r="38" spans="1:76" s="401" customFormat="1" x14ac:dyDescent="0.2">
      <c r="A38" s="297"/>
      <c r="B38" s="299"/>
      <c r="C38" s="299"/>
      <c r="D38" s="299"/>
      <c r="E38" s="297"/>
      <c r="F38" s="297"/>
      <c r="G38" s="297"/>
      <c r="H38" s="297"/>
      <c r="I38" s="297"/>
      <c r="J38" s="297"/>
      <c r="K38" s="297"/>
      <c r="L38" s="300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</row>
    <row r="39" spans="1:76" s="401" customFormat="1" x14ac:dyDescent="0.2">
      <c r="A39" s="297"/>
      <c r="B39" s="299"/>
      <c r="C39" s="299"/>
      <c r="D39" s="299"/>
      <c r="E39" s="297"/>
      <c r="F39" s="297"/>
      <c r="G39" s="297"/>
      <c r="H39" s="297"/>
      <c r="I39" s="297"/>
      <c r="J39" s="297"/>
      <c r="K39" s="297"/>
      <c r="L39" s="300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</row>
    <row r="40" spans="1:76" s="401" customFormat="1" x14ac:dyDescent="0.2">
      <c r="A40" s="297"/>
      <c r="B40" s="299"/>
      <c r="C40" s="299"/>
      <c r="D40" s="299"/>
      <c r="E40" s="297"/>
      <c r="F40" s="297"/>
      <c r="G40" s="297"/>
      <c r="H40" s="297"/>
      <c r="I40" s="297"/>
      <c r="J40" s="297"/>
      <c r="K40" s="297"/>
      <c r="L40" s="300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  <c r="AQ40" s="297"/>
      <c r="AR40" s="297"/>
      <c r="AS40" s="297"/>
      <c r="AT40" s="297"/>
      <c r="AU40" s="297"/>
      <c r="AV40" s="297"/>
      <c r="AW40" s="297"/>
      <c r="AX40" s="297"/>
      <c r="AY40" s="297"/>
      <c r="AZ40" s="297"/>
      <c r="BA40" s="297"/>
      <c r="BB40" s="297"/>
      <c r="BC40" s="297"/>
      <c r="BD40" s="297"/>
      <c r="BE40" s="297"/>
      <c r="BF40" s="297"/>
      <c r="BG40" s="297"/>
      <c r="BH40" s="297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</row>
    <row r="41" spans="1:76" s="401" customFormat="1" x14ac:dyDescent="0.2">
      <c r="A41" s="297"/>
      <c r="B41" s="299"/>
      <c r="C41" s="299"/>
      <c r="D41" s="413"/>
      <c r="E41" s="297"/>
      <c r="F41" s="297"/>
      <c r="G41" s="297"/>
      <c r="H41" s="297"/>
      <c r="I41" s="297"/>
      <c r="J41" s="297"/>
      <c r="K41" s="297"/>
      <c r="L41" s="300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  <c r="AP41" s="297"/>
      <c r="AQ41" s="297"/>
      <c r="AR41" s="297"/>
      <c r="AS41" s="297"/>
      <c r="AT41" s="297"/>
      <c r="AU41" s="297"/>
      <c r="AV41" s="297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</row>
    <row r="42" spans="1:76" s="401" customFormat="1" x14ac:dyDescent="0.2">
      <c r="A42" s="297"/>
      <c r="B42" s="299"/>
      <c r="C42" s="299"/>
      <c r="D42" s="299"/>
      <c r="E42" s="297"/>
      <c r="F42" s="297"/>
      <c r="G42" s="297"/>
      <c r="H42" s="297"/>
      <c r="I42" s="297"/>
      <c r="J42" s="297"/>
      <c r="K42" s="297"/>
      <c r="L42" s="300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</row>
    <row r="43" spans="1:76" s="401" customFormat="1" x14ac:dyDescent="0.2">
      <c r="A43" s="297"/>
      <c r="B43" s="299"/>
      <c r="C43" s="299"/>
      <c r="D43" s="413"/>
      <c r="E43" s="297"/>
      <c r="F43" s="297"/>
      <c r="G43" s="297"/>
      <c r="H43" s="297"/>
      <c r="I43" s="297"/>
      <c r="J43" s="297"/>
      <c r="K43" s="297"/>
      <c r="L43" s="300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</row>
    <row r="44" spans="1:76" s="401" customFormat="1" x14ac:dyDescent="0.2">
      <c r="A44" s="297"/>
      <c r="B44" s="299"/>
      <c r="C44" s="299"/>
      <c r="D44" s="299"/>
      <c r="E44" s="297"/>
      <c r="F44" s="297"/>
      <c r="G44" s="297"/>
      <c r="H44" s="297"/>
      <c r="I44" s="297"/>
      <c r="J44" s="297"/>
      <c r="K44" s="297"/>
      <c r="L44" s="300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7"/>
      <c r="BB44" s="297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</row>
    <row r="45" spans="1:76" s="401" customFormat="1" x14ac:dyDescent="0.2">
      <c r="A45" s="297"/>
      <c r="B45" s="299"/>
      <c r="C45" s="299"/>
      <c r="D45" s="413"/>
      <c r="E45" s="297"/>
      <c r="F45" s="297"/>
      <c r="G45" s="297"/>
      <c r="H45" s="297"/>
      <c r="I45" s="297"/>
      <c r="J45" s="297"/>
      <c r="K45" s="297"/>
      <c r="L45" s="300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7"/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</row>
    <row r="46" spans="1:76" s="401" customFormat="1" x14ac:dyDescent="0.2">
      <c r="A46" s="297"/>
      <c r="B46" s="299"/>
      <c r="C46" s="299"/>
      <c r="D46" s="413"/>
      <c r="E46" s="297"/>
      <c r="F46" s="297"/>
      <c r="G46" s="297"/>
      <c r="H46" s="297"/>
      <c r="I46" s="297"/>
      <c r="J46" s="297"/>
      <c r="K46" s="297"/>
      <c r="L46" s="300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97"/>
      <c r="AW46" s="297"/>
      <c r="AX46" s="297"/>
      <c r="AY46" s="297"/>
      <c r="AZ46" s="297"/>
      <c r="BA46" s="297"/>
      <c r="BB46" s="297"/>
      <c r="BC46" s="297"/>
      <c r="BD46" s="297"/>
      <c r="BE46" s="297"/>
      <c r="BF46" s="297"/>
      <c r="BG46" s="297"/>
      <c r="BH46" s="297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</row>
    <row r="47" spans="1:76" s="401" customFormat="1" x14ac:dyDescent="0.2">
      <c r="A47" s="297"/>
      <c r="B47" s="299"/>
      <c r="C47" s="299"/>
      <c r="D47" s="299"/>
      <c r="E47" s="297"/>
      <c r="F47" s="297"/>
      <c r="G47" s="297"/>
      <c r="H47" s="297"/>
      <c r="I47" s="297"/>
      <c r="J47" s="297"/>
      <c r="K47" s="297"/>
      <c r="L47" s="300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297"/>
      <c r="AX47" s="297"/>
      <c r="AY47" s="297"/>
      <c r="AZ47" s="297"/>
      <c r="BA47" s="297"/>
      <c r="BB47" s="297"/>
      <c r="BC47" s="297"/>
      <c r="BD47" s="297"/>
      <c r="BE47" s="297"/>
      <c r="BF47" s="297"/>
      <c r="BG47" s="297"/>
      <c r="BH47" s="297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</row>
    <row r="48" spans="1:76" s="401" customFormat="1" x14ac:dyDescent="0.2">
      <c r="A48" s="297"/>
      <c r="B48" s="299"/>
      <c r="C48" s="299"/>
      <c r="D48" s="299"/>
      <c r="E48" s="297"/>
      <c r="F48" s="297"/>
      <c r="G48" s="297"/>
      <c r="H48" s="297"/>
      <c r="I48" s="297"/>
      <c r="J48" s="297"/>
      <c r="K48" s="297"/>
      <c r="L48" s="300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  <c r="AQ48" s="297"/>
      <c r="AR48" s="297"/>
      <c r="AS48" s="297"/>
      <c r="AT48" s="297"/>
      <c r="AU48" s="297"/>
      <c r="AV48" s="297"/>
      <c r="AW48" s="297"/>
      <c r="AX48" s="297"/>
      <c r="AY48" s="297"/>
      <c r="AZ48" s="297"/>
      <c r="BA48" s="297"/>
      <c r="BB48" s="297"/>
      <c r="BC48" s="297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</row>
    <row r="49" spans="1:76" s="401" customFormat="1" x14ac:dyDescent="0.2">
      <c r="A49" s="297"/>
      <c r="B49" s="299"/>
      <c r="C49" s="299"/>
      <c r="D49" s="299"/>
      <c r="E49" s="297"/>
      <c r="F49" s="297"/>
      <c r="G49" s="297"/>
      <c r="H49" s="297"/>
      <c r="I49" s="297"/>
      <c r="J49" s="297"/>
      <c r="K49" s="297"/>
      <c r="L49" s="300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  <c r="AQ49" s="297"/>
      <c r="AR49" s="297"/>
      <c r="AS49" s="297"/>
      <c r="AT49" s="297"/>
      <c r="AU49" s="297"/>
      <c r="AV49" s="297"/>
      <c r="AW49" s="297"/>
      <c r="AX49" s="297"/>
      <c r="AY49" s="297"/>
      <c r="AZ49" s="297"/>
      <c r="BA49" s="297"/>
      <c r="BB49" s="297"/>
      <c r="BC49" s="297"/>
      <c r="BD49" s="297"/>
      <c r="BE49" s="297"/>
      <c r="BF49" s="297"/>
      <c r="BG49" s="297"/>
      <c r="BH49" s="297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</row>
    <row r="50" spans="1:76" s="3" customFormat="1" x14ac:dyDescent="0.2">
      <c r="A50" s="297"/>
      <c r="B50" s="299"/>
      <c r="C50" s="299"/>
      <c r="D50" s="299"/>
      <c r="E50" s="297"/>
      <c r="F50" s="297"/>
      <c r="G50" s="297"/>
      <c r="H50" s="297"/>
      <c r="I50" s="297"/>
      <c r="J50" s="297"/>
      <c r="K50" s="297"/>
      <c r="L50" s="300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</row>
    <row r="51" spans="1:76" s="3" customFormat="1" x14ac:dyDescent="0.2">
      <c r="A51" s="297"/>
      <c r="B51" s="299"/>
      <c r="C51" s="299"/>
      <c r="D51" s="299"/>
      <c r="E51" s="297"/>
      <c r="F51" s="297"/>
      <c r="G51" s="297"/>
      <c r="H51" s="297"/>
      <c r="I51" s="297"/>
      <c r="J51" s="297"/>
      <c r="K51" s="297"/>
      <c r="L51" s="300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297"/>
      <c r="AS51" s="297"/>
      <c r="AT51" s="297"/>
      <c r="AU51" s="297"/>
      <c r="AV51" s="297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</row>
    <row r="52" spans="1:76" s="3" customFormat="1" x14ac:dyDescent="0.2">
      <c r="A52" s="297"/>
      <c r="B52" s="299"/>
      <c r="C52" s="299"/>
      <c r="D52" s="299"/>
      <c r="E52" s="297"/>
      <c r="F52" s="297"/>
      <c r="G52" s="297"/>
      <c r="H52" s="297"/>
      <c r="I52" s="297"/>
      <c r="J52" s="297"/>
      <c r="K52" s="297"/>
      <c r="L52" s="300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</row>
    <row r="53" spans="1:76" s="3" customFormat="1" x14ac:dyDescent="0.2">
      <c r="A53" s="297"/>
      <c r="B53" s="299"/>
      <c r="C53" s="299"/>
      <c r="D53" s="299"/>
      <c r="E53" s="297"/>
      <c r="F53" s="297"/>
      <c r="G53" s="297"/>
      <c r="H53" s="297"/>
      <c r="I53" s="297"/>
      <c r="J53" s="297"/>
      <c r="K53" s="297"/>
      <c r="L53" s="300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</row>
    <row r="54" spans="1:76" x14ac:dyDescent="0.2">
      <c r="A54" s="298"/>
      <c r="B54" s="302"/>
      <c r="C54" s="302"/>
      <c r="D54" s="302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302"/>
      <c r="P54" s="304"/>
      <c r="Q54" s="304"/>
      <c r="R54" s="304"/>
      <c r="S54" s="302"/>
      <c r="T54" s="298"/>
      <c r="U54" s="305"/>
      <c r="V54" s="298"/>
      <c r="W54" s="298"/>
      <c r="X54" s="298"/>
      <c r="Y54" s="298"/>
      <c r="Z54" s="306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</row>
    <row r="55" spans="1:76" x14ac:dyDescent="0.2">
      <c r="A55" s="298"/>
      <c r="B55" s="302"/>
      <c r="C55" s="302"/>
      <c r="D55" s="302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302"/>
      <c r="P55" s="304"/>
      <c r="Q55" s="304"/>
      <c r="R55" s="304"/>
      <c r="S55" s="302"/>
      <c r="T55" s="298"/>
      <c r="U55" s="305"/>
      <c r="V55" s="298"/>
      <c r="W55" s="298"/>
      <c r="X55" s="298"/>
      <c r="Y55" s="298"/>
      <c r="Z55" s="306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  <c r="AV55" s="298"/>
      <c r="AW55" s="298"/>
      <c r="AX55" s="298"/>
      <c r="AY55" s="298"/>
      <c r="AZ55" s="298"/>
      <c r="BA55" s="298"/>
      <c r="BB55" s="298"/>
      <c r="BC55" s="298"/>
      <c r="BD55" s="298"/>
      <c r="BE55" s="298"/>
      <c r="BF55" s="298"/>
      <c r="BG55" s="298"/>
      <c r="BH55" s="298"/>
      <c r="BI55" s="298"/>
      <c r="BJ55" s="298"/>
      <c r="BK55" s="298"/>
      <c r="BL55" s="298"/>
      <c r="BM55" s="298"/>
      <c r="BN55" s="298"/>
      <c r="BO55" s="298"/>
      <c r="BP55" s="298"/>
      <c r="BQ55" s="298"/>
      <c r="BR55" s="298"/>
      <c r="BS55" s="298"/>
      <c r="BT55" s="298"/>
      <c r="BU55" s="298"/>
      <c r="BV55" s="298"/>
      <c r="BW55" s="298"/>
      <c r="BX55" s="298"/>
    </row>
    <row r="56" spans="1:76" x14ac:dyDescent="0.2">
      <c r="A56" s="298"/>
      <c r="B56" s="302"/>
      <c r="C56" s="302"/>
      <c r="D56" s="302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302"/>
      <c r="P56" s="304"/>
      <c r="Q56" s="304"/>
      <c r="R56" s="304"/>
      <c r="S56" s="302"/>
      <c r="T56" s="298"/>
      <c r="U56" s="305"/>
      <c r="V56" s="298"/>
      <c r="W56" s="298"/>
      <c r="X56" s="298"/>
      <c r="Y56" s="298"/>
      <c r="Z56" s="306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  <c r="AP56" s="298"/>
      <c r="AQ56" s="298"/>
      <c r="AR56" s="298"/>
      <c r="AS56" s="298"/>
      <c r="AT56" s="298"/>
      <c r="AU56" s="298"/>
      <c r="AV56" s="298"/>
      <c r="AW56" s="298"/>
      <c r="AX56" s="298"/>
      <c r="AY56" s="298"/>
      <c r="AZ56" s="298"/>
      <c r="BA56" s="298"/>
      <c r="BB56" s="298"/>
      <c r="BC56" s="298"/>
      <c r="BD56" s="298"/>
      <c r="BE56" s="298"/>
      <c r="BF56" s="298"/>
      <c r="BG56" s="298"/>
      <c r="BH56" s="298"/>
      <c r="BI56" s="298"/>
      <c r="BJ56" s="298"/>
      <c r="BK56" s="298"/>
      <c r="BL56" s="298"/>
      <c r="BM56" s="298"/>
      <c r="BN56" s="298"/>
      <c r="BO56" s="298"/>
      <c r="BP56" s="298"/>
      <c r="BQ56" s="298"/>
      <c r="BR56" s="298"/>
      <c r="BS56" s="298"/>
      <c r="BT56" s="298"/>
      <c r="BU56" s="298"/>
      <c r="BV56" s="298"/>
      <c r="BW56" s="298"/>
      <c r="BX56" s="298"/>
    </row>
    <row r="57" spans="1:76" x14ac:dyDescent="0.2">
      <c r="A57" s="298"/>
      <c r="B57" s="302"/>
      <c r="C57" s="302"/>
      <c r="D57" s="302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302"/>
      <c r="P57" s="304"/>
      <c r="Q57" s="304"/>
      <c r="R57" s="304"/>
      <c r="S57" s="302"/>
      <c r="T57" s="298"/>
      <c r="U57" s="305"/>
      <c r="V57" s="298"/>
      <c r="W57" s="298"/>
      <c r="X57" s="298"/>
      <c r="Y57" s="298"/>
      <c r="Z57" s="306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  <c r="AV57" s="298"/>
      <c r="AW57" s="298"/>
      <c r="AX57" s="298"/>
      <c r="AY57" s="298"/>
      <c r="AZ57" s="298"/>
      <c r="BA57" s="298"/>
      <c r="BB57" s="298"/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298"/>
      <c r="BR57" s="298"/>
      <c r="BS57" s="298"/>
      <c r="BT57" s="298"/>
      <c r="BU57" s="298"/>
      <c r="BV57" s="298"/>
      <c r="BW57" s="298"/>
      <c r="BX57" s="298"/>
    </row>
    <row r="58" spans="1:76" x14ac:dyDescent="0.2">
      <c r="A58" s="298"/>
      <c r="B58" s="302"/>
      <c r="C58" s="302"/>
      <c r="D58" s="302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302"/>
      <c r="P58" s="304"/>
      <c r="Q58" s="304"/>
      <c r="R58" s="304"/>
      <c r="S58" s="302"/>
      <c r="T58" s="298"/>
      <c r="U58" s="305"/>
      <c r="V58" s="298"/>
      <c r="W58" s="298"/>
      <c r="X58" s="298"/>
      <c r="Y58" s="298"/>
      <c r="Z58" s="306"/>
      <c r="AA58" s="298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/>
      <c r="AZ58" s="298"/>
      <c r="BA58" s="298"/>
      <c r="BB58" s="298"/>
      <c r="BC58" s="298"/>
      <c r="BD58" s="298"/>
      <c r="BE58" s="298"/>
      <c r="BF58" s="298"/>
      <c r="BG58" s="298"/>
      <c r="BH58" s="298"/>
      <c r="BI58" s="298"/>
      <c r="BJ58" s="298"/>
      <c r="BK58" s="298"/>
      <c r="BL58" s="298"/>
      <c r="BM58" s="298"/>
      <c r="BN58" s="298"/>
      <c r="BO58" s="298"/>
      <c r="BP58" s="298"/>
      <c r="BQ58" s="298"/>
      <c r="BR58" s="298"/>
      <c r="BS58" s="298"/>
      <c r="BT58" s="298"/>
      <c r="BU58" s="298"/>
      <c r="BV58" s="298"/>
      <c r="BW58" s="298"/>
      <c r="BX58" s="298"/>
    </row>
    <row r="59" spans="1:76" x14ac:dyDescent="0.2">
      <c r="A59" s="298"/>
      <c r="B59" s="302"/>
      <c r="C59" s="302"/>
      <c r="D59" s="302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/>
      <c r="AJ59" s="298"/>
      <c r="AK59" s="298"/>
      <c r="AL59" s="298"/>
      <c r="AM59" s="298"/>
      <c r="AN59" s="298"/>
      <c r="AO59" s="298"/>
      <c r="AP59" s="298"/>
      <c r="AQ59" s="298"/>
      <c r="AR59" s="298"/>
      <c r="AS59" s="298"/>
      <c r="AT59" s="298"/>
      <c r="AU59" s="298"/>
      <c r="AV59" s="298"/>
      <c r="AW59" s="298"/>
      <c r="AX59" s="298"/>
      <c r="AY59" s="298"/>
      <c r="AZ59" s="298"/>
      <c r="BA59" s="298"/>
      <c r="BB59" s="298"/>
      <c r="BC59" s="298"/>
      <c r="BD59" s="298"/>
      <c r="BE59" s="298"/>
      <c r="BF59" s="298"/>
      <c r="BG59" s="298"/>
      <c r="BH59" s="298"/>
      <c r="BI59" s="298"/>
      <c r="BJ59" s="298"/>
      <c r="BK59" s="298"/>
      <c r="BL59" s="298"/>
      <c r="BM59" s="298"/>
      <c r="BN59" s="298"/>
      <c r="BO59" s="298"/>
      <c r="BP59" s="298"/>
      <c r="BQ59" s="298"/>
      <c r="BR59" s="298"/>
      <c r="BS59" s="298"/>
      <c r="BT59" s="298"/>
      <c r="BU59" s="298"/>
      <c r="BV59" s="298"/>
      <c r="BW59" s="298"/>
      <c r="BX59" s="298"/>
    </row>
    <row r="60" spans="1:76" s="25" customFormat="1" x14ac:dyDescent="0.2">
      <c r="A60" s="298"/>
      <c r="B60" s="302"/>
      <c r="C60" s="307"/>
      <c r="D60" s="307"/>
      <c r="E60" s="307"/>
      <c r="F60" s="307"/>
      <c r="G60" s="307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  <c r="AV60" s="298"/>
      <c r="AW60" s="298"/>
      <c r="AX60" s="298"/>
      <c r="AY60" s="298"/>
      <c r="AZ60" s="298"/>
      <c r="BA60" s="298"/>
      <c r="BB60" s="298"/>
      <c r="BC60" s="298"/>
      <c r="BD60" s="298"/>
      <c r="BE60" s="298"/>
      <c r="BF60" s="298"/>
      <c r="BG60" s="298"/>
      <c r="BH60" s="298"/>
      <c r="BI60" s="298"/>
      <c r="BJ60" s="298"/>
      <c r="BK60" s="298"/>
      <c r="BL60" s="298"/>
      <c r="BM60" s="298"/>
      <c r="BN60" s="298"/>
      <c r="BO60" s="298"/>
      <c r="BP60" s="298"/>
      <c r="BQ60" s="298"/>
      <c r="BR60" s="298"/>
      <c r="BS60" s="298"/>
      <c r="BT60" s="298"/>
      <c r="BU60" s="298"/>
      <c r="BV60" s="298"/>
      <c r="BW60" s="298"/>
      <c r="BX60" s="298"/>
    </row>
    <row r="61" spans="1:76" s="25" customFormat="1" x14ac:dyDescent="0.2">
      <c r="A61" s="298"/>
      <c r="B61" s="302"/>
      <c r="C61" s="307"/>
      <c r="D61" s="307"/>
      <c r="E61" s="307"/>
      <c r="F61" s="307"/>
      <c r="G61" s="307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  <c r="BA61" s="298"/>
      <c r="BB61" s="298"/>
      <c r="BC61" s="298"/>
      <c r="BD61" s="298"/>
      <c r="BE61" s="298"/>
      <c r="BF61" s="298"/>
      <c r="BG61" s="298"/>
      <c r="BH61" s="298"/>
      <c r="BI61" s="298"/>
      <c r="BJ61" s="298"/>
      <c r="BK61" s="298"/>
      <c r="BL61" s="298"/>
      <c r="BM61" s="298"/>
      <c r="BN61" s="298"/>
      <c r="BO61" s="298"/>
      <c r="BP61" s="298"/>
      <c r="BQ61" s="298"/>
      <c r="BR61" s="298"/>
      <c r="BS61" s="298"/>
      <c r="BT61" s="298"/>
      <c r="BU61" s="298"/>
      <c r="BV61" s="298"/>
      <c r="BW61" s="298"/>
      <c r="BX61" s="298"/>
    </row>
    <row r="62" spans="1:76" s="25" customFormat="1" x14ac:dyDescent="0.2">
      <c r="A62" s="298"/>
      <c r="B62" s="302"/>
      <c r="C62" s="307"/>
      <c r="D62" s="307"/>
      <c r="E62" s="307"/>
      <c r="F62" s="307"/>
      <c r="G62" s="307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8"/>
      <c r="BC62" s="298"/>
      <c r="BD62" s="298"/>
      <c r="BE62" s="298"/>
      <c r="BF62" s="298"/>
      <c r="BG62" s="298"/>
      <c r="BH62" s="298"/>
      <c r="BI62" s="298"/>
      <c r="BJ62" s="298"/>
      <c r="BK62" s="298"/>
      <c r="BL62" s="298"/>
      <c r="BM62" s="298"/>
      <c r="BN62" s="298"/>
      <c r="BO62" s="298"/>
      <c r="BP62" s="298"/>
      <c r="BQ62" s="298"/>
      <c r="BR62" s="298"/>
      <c r="BS62" s="298"/>
      <c r="BT62" s="298"/>
      <c r="BU62" s="298"/>
      <c r="BV62" s="298"/>
      <c r="BW62" s="298"/>
      <c r="BX62" s="298"/>
    </row>
    <row r="63" spans="1:76" s="25" customFormat="1" x14ac:dyDescent="0.2">
      <c r="A63" s="298"/>
      <c r="B63" s="302"/>
      <c r="C63" s="307"/>
      <c r="D63" s="307"/>
      <c r="E63" s="307"/>
      <c r="F63" s="307"/>
      <c r="G63" s="307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  <c r="BA63" s="298"/>
      <c r="BB63" s="298"/>
      <c r="BC63" s="298"/>
      <c r="BD63" s="298"/>
      <c r="BE63" s="298"/>
      <c r="BF63" s="298"/>
      <c r="BG63" s="298"/>
      <c r="BH63" s="298"/>
      <c r="BI63" s="298"/>
      <c r="BJ63" s="298"/>
      <c r="BK63" s="298"/>
      <c r="BL63" s="298"/>
      <c r="BM63" s="298"/>
      <c r="BN63" s="298"/>
      <c r="BO63" s="298"/>
      <c r="BP63" s="298"/>
      <c r="BQ63" s="298"/>
      <c r="BR63" s="298"/>
      <c r="BS63" s="298"/>
      <c r="BT63" s="298"/>
      <c r="BU63" s="298"/>
      <c r="BV63" s="298"/>
      <c r="BW63" s="298"/>
      <c r="BX63" s="298"/>
    </row>
    <row r="64" spans="1:76" s="25" customFormat="1" x14ac:dyDescent="0.2">
      <c r="A64" s="298"/>
      <c r="B64" s="302"/>
      <c r="C64" s="307"/>
      <c r="D64" s="307"/>
      <c r="E64" s="307"/>
      <c r="F64" s="307"/>
      <c r="G64" s="307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/>
      <c r="AO64" s="298"/>
      <c r="AP64" s="298"/>
      <c r="AQ64" s="298"/>
      <c r="AR64" s="298"/>
      <c r="AS64" s="298"/>
      <c r="AT64" s="298"/>
      <c r="AU64" s="298"/>
      <c r="AV64" s="298"/>
      <c r="AW64" s="298"/>
      <c r="AX64" s="298"/>
      <c r="AY64" s="298"/>
      <c r="AZ64" s="298"/>
      <c r="BA64" s="298"/>
      <c r="BB64" s="298"/>
      <c r="BC64" s="298"/>
      <c r="BD64" s="298"/>
      <c r="BE64" s="298"/>
      <c r="BF64" s="298"/>
      <c r="BG64" s="298"/>
      <c r="BH64" s="298"/>
      <c r="BI64" s="298"/>
      <c r="BJ64" s="298"/>
      <c r="BK64" s="298"/>
      <c r="BL64" s="298"/>
      <c r="BM64" s="298"/>
      <c r="BN64" s="298"/>
      <c r="BO64" s="298"/>
      <c r="BP64" s="298"/>
      <c r="BQ64" s="298"/>
      <c r="BR64" s="298"/>
      <c r="BS64" s="298"/>
      <c r="BT64" s="298"/>
      <c r="BU64" s="298"/>
      <c r="BV64" s="298"/>
      <c r="BW64" s="298"/>
      <c r="BX64" s="298"/>
    </row>
    <row r="65" spans="1:76" s="25" customFormat="1" x14ac:dyDescent="0.2">
      <c r="A65" s="298"/>
      <c r="B65" s="302"/>
      <c r="C65" s="307"/>
      <c r="D65" s="307"/>
      <c r="E65" s="307"/>
      <c r="F65" s="307"/>
      <c r="G65" s="307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298"/>
      <c r="AT65" s="298"/>
      <c r="AU65" s="298"/>
      <c r="AV65" s="298"/>
      <c r="AW65" s="298"/>
      <c r="AX65" s="298"/>
      <c r="AY65" s="298"/>
      <c r="AZ65" s="298"/>
      <c r="BA65" s="298"/>
      <c r="BB65" s="298"/>
      <c r="BC65" s="298"/>
      <c r="BD65" s="298"/>
      <c r="BE65" s="298"/>
      <c r="BF65" s="298"/>
      <c r="BG65" s="298"/>
      <c r="BH65" s="298"/>
      <c r="BI65" s="298"/>
      <c r="BJ65" s="298"/>
      <c r="BK65" s="298"/>
      <c r="BL65" s="298"/>
      <c r="BM65" s="298"/>
      <c r="BN65" s="298"/>
      <c r="BO65" s="298"/>
      <c r="BP65" s="298"/>
      <c r="BQ65" s="298"/>
      <c r="BR65" s="298"/>
      <c r="BS65" s="298"/>
      <c r="BT65" s="298"/>
      <c r="BU65" s="298"/>
      <c r="BV65" s="298"/>
      <c r="BW65" s="298"/>
      <c r="BX65" s="298"/>
    </row>
    <row r="66" spans="1:76" s="25" customFormat="1" x14ac:dyDescent="0.2">
      <c r="A66" s="298"/>
      <c r="B66" s="302"/>
      <c r="C66" s="307"/>
      <c r="D66" s="307"/>
      <c r="E66" s="307"/>
      <c r="F66" s="307"/>
      <c r="G66" s="307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/>
      <c r="AJ66" s="298"/>
      <c r="AK66" s="298"/>
      <c r="AL66" s="298"/>
      <c r="AM66" s="298"/>
      <c r="AN66" s="298"/>
      <c r="AO66" s="298"/>
      <c r="AP66" s="298"/>
      <c r="AQ66" s="298"/>
      <c r="AR66" s="298"/>
      <c r="AS66" s="298"/>
      <c r="AT66" s="298"/>
      <c r="AU66" s="298"/>
      <c r="AV66" s="298"/>
      <c r="AW66" s="298"/>
      <c r="AX66" s="298"/>
      <c r="AY66" s="298"/>
      <c r="AZ66" s="298"/>
      <c r="BA66" s="298"/>
      <c r="BB66" s="298"/>
      <c r="BC66" s="298"/>
      <c r="BD66" s="298"/>
      <c r="BE66" s="298"/>
      <c r="BF66" s="298"/>
      <c r="BG66" s="298"/>
      <c r="BH66" s="298"/>
      <c r="BI66" s="298"/>
      <c r="BJ66" s="298"/>
      <c r="BK66" s="298"/>
      <c r="BL66" s="298"/>
      <c r="BM66" s="298"/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</row>
    <row r="67" spans="1:76" ht="12.75" customHeight="1" x14ac:dyDescent="0.2">
      <c r="A67" s="298"/>
      <c r="B67" s="302"/>
      <c r="C67" s="308"/>
      <c r="D67" s="302"/>
      <c r="E67" s="298"/>
      <c r="F67" s="298"/>
      <c r="G67" s="298"/>
      <c r="H67" s="298"/>
      <c r="I67" s="298"/>
      <c r="J67" s="298"/>
      <c r="K67" s="298"/>
      <c r="L67" s="298"/>
      <c r="M67" s="30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/>
      <c r="AJ67" s="298"/>
      <c r="AK67" s="298"/>
      <c r="AL67" s="298"/>
      <c r="AM67" s="298"/>
      <c r="AN67" s="298"/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/>
      <c r="AZ67" s="298"/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</row>
    <row r="68" spans="1:76" ht="12.75" customHeight="1" x14ac:dyDescent="0.2">
      <c r="A68" s="298"/>
      <c r="B68" s="302"/>
      <c r="C68" s="308"/>
      <c r="D68" s="302"/>
      <c r="E68" s="298"/>
      <c r="F68" s="298"/>
      <c r="G68" s="298"/>
      <c r="H68" s="298"/>
      <c r="I68" s="298"/>
      <c r="J68" s="298"/>
      <c r="K68" s="298"/>
      <c r="L68" s="298"/>
      <c r="M68" s="30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8"/>
      <c r="AM68" s="298"/>
      <c r="AN68" s="298"/>
      <c r="AO68" s="298"/>
      <c r="AP68" s="298"/>
      <c r="AQ68" s="298"/>
      <c r="AR68" s="298"/>
      <c r="AS68" s="298"/>
      <c r="AT68" s="298"/>
      <c r="AU68" s="298"/>
      <c r="AV68" s="298"/>
      <c r="AW68" s="298"/>
      <c r="AX68" s="298"/>
      <c r="AY68" s="298"/>
      <c r="AZ68" s="298"/>
      <c r="BA68" s="298"/>
      <c r="BB68" s="298"/>
      <c r="BC68" s="298"/>
      <c r="BD68" s="298"/>
      <c r="BE68" s="298"/>
      <c r="BF68" s="298"/>
      <c r="BG68" s="298"/>
      <c r="BH68" s="298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</row>
    <row r="69" spans="1:76" x14ac:dyDescent="0.2">
      <c r="A69" s="298"/>
      <c r="B69" s="302"/>
      <c r="C69" s="302"/>
      <c r="D69" s="302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8"/>
      <c r="AM69" s="298"/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  <c r="BA69" s="298"/>
      <c r="BB69" s="298"/>
      <c r="BC69" s="298"/>
      <c r="BD69" s="298"/>
      <c r="BE69" s="298"/>
      <c r="BF69" s="298"/>
      <c r="BG69" s="298"/>
      <c r="BH69" s="298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</row>
    <row r="70" spans="1:76" x14ac:dyDescent="0.2">
      <c r="A70" s="298"/>
      <c r="B70" s="301"/>
      <c r="C70" s="303"/>
      <c r="D70" s="302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8"/>
      <c r="AM70" s="298"/>
      <c r="AN70" s="298"/>
      <c r="AO70" s="298"/>
      <c r="AP70" s="298"/>
      <c r="AQ70" s="298"/>
      <c r="AR70" s="298"/>
      <c r="AS70" s="298"/>
      <c r="AT70" s="298"/>
      <c r="AU70" s="298"/>
      <c r="AV70" s="298"/>
      <c r="AW70" s="298"/>
      <c r="AX70" s="298"/>
      <c r="AY70" s="298"/>
      <c r="AZ70" s="298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</row>
    <row r="71" spans="1:76" x14ac:dyDescent="0.2">
      <c r="A71" s="298"/>
      <c r="B71" s="309"/>
      <c r="C71" s="302"/>
      <c r="D71" s="302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298"/>
      <c r="BR71" s="298"/>
      <c r="BS71" s="298"/>
      <c r="BT71" s="298"/>
      <c r="BU71" s="298"/>
      <c r="BV71" s="298"/>
      <c r="BW71" s="298"/>
      <c r="BX71" s="298"/>
    </row>
    <row r="72" spans="1:76" x14ac:dyDescent="0.2">
      <c r="A72" s="298"/>
      <c r="B72" s="309"/>
      <c r="C72" s="310"/>
      <c r="D72" s="302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  <c r="BA72" s="298"/>
      <c r="BB72" s="298"/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/>
      <c r="BQ72" s="298"/>
      <c r="BR72" s="298"/>
      <c r="BS72" s="298"/>
      <c r="BT72" s="298"/>
      <c r="BU72" s="298"/>
      <c r="BV72" s="298"/>
      <c r="BW72" s="298"/>
      <c r="BX72" s="298"/>
    </row>
    <row r="73" spans="1:76" x14ac:dyDescent="0.2">
      <c r="A73" s="298"/>
      <c r="B73" s="302"/>
      <c r="C73" s="310"/>
      <c r="D73" s="302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/>
      <c r="AK73" s="298"/>
      <c r="AL73" s="298"/>
      <c r="AM73" s="298"/>
      <c r="AN73" s="298"/>
      <c r="AO73" s="298"/>
      <c r="AP73" s="298"/>
      <c r="AQ73" s="298"/>
      <c r="AR73" s="298"/>
      <c r="AS73" s="298"/>
      <c r="AT73" s="298"/>
      <c r="AU73" s="298"/>
      <c r="AV73" s="298"/>
      <c r="AW73" s="298"/>
      <c r="AX73" s="298"/>
      <c r="AY73" s="298"/>
      <c r="AZ73" s="298"/>
      <c r="BA73" s="298"/>
      <c r="BB73" s="298"/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/>
      <c r="BQ73" s="298"/>
      <c r="BR73" s="298"/>
      <c r="BS73" s="298"/>
      <c r="BT73" s="298"/>
      <c r="BU73" s="298"/>
      <c r="BV73" s="298"/>
      <c r="BW73" s="298"/>
      <c r="BX73" s="298"/>
    </row>
    <row r="74" spans="1:76" x14ac:dyDescent="0.2">
      <c r="A74" s="298"/>
      <c r="B74" s="302"/>
      <c r="C74" s="302"/>
      <c r="D74" s="302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  <c r="AZ74" s="298"/>
      <c r="BA74" s="298"/>
      <c r="BB74" s="298"/>
      <c r="BC74" s="298"/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/>
      <c r="BQ74" s="298"/>
      <c r="BR74" s="298"/>
      <c r="BS74" s="298"/>
      <c r="BT74" s="298"/>
      <c r="BU74" s="298"/>
      <c r="BV74" s="298"/>
      <c r="BW74" s="298"/>
      <c r="BX74" s="298"/>
    </row>
    <row r="75" spans="1:76" x14ac:dyDescent="0.2">
      <c r="A75" s="298"/>
      <c r="B75" s="302"/>
      <c r="C75" s="302"/>
      <c r="D75" s="406"/>
      <c r="E75" s="405"/>
      <c r="F75" s="405"/>
      <c r="G75" s="405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/>
      <c r="AJ75" s="298"/>
      <c r="AK75" s="298"/>
      <c r="AL75" s="298"/>
      <c r="AM75" s="298"/>
      <c r="AN75" s="298"/>
      <c r="AO75" s="298"/>
      <c r="AP75" s="298"/>
      <c r="AQ75" s="298"/>
      <c r="AR75" s="298"/>
      <c r="AS75" s="298"/>
      <c r="AT75" s="298"/>
      <c r="AU75" s="298"/>
      <c r="AV75" s="298"/>
      <c r="AW75" s="298"/>
      <c r="AX75" s="298"/>
      <c r="AY75" s="298"/>
      <c r="AZ75" s="298"/>
      <c r="BA75" s="298"/>
      <c r="BB75" s="298"/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/>
      <c r="BQ75" s="298"/>
      <c r="BR75" s="298"/>
      <c r="BS75" s="298"/>
      <c r="BT75" s="298"/>
      <c r="BU75" s="298"/>
      <c r="BV75" s="298"/>
      <c r="BW75" s="298"/>
      <c r="BX75" s="298"/>
    </row>
    <row r="76" spans="1:76" x14ac:dyDescent="0.2">
      <c r="A76" s="298"/>
      <c r="B76" s="302"/>
      <c r="C76" s="302"/>
      <c r="D76" s="406"/>
      <c r="E76" s="405"/>
      <c r="F76" s="405"/>
      <c r="G76" s="405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  <c r="BA76" s="298"/>
      <c r="BB76" s="298"/>
      <c r="BC76" s="298"/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/>
      <c r="BO76" s="298"/>
      <c r="BP76" s="298"/>
      <c r="BQ76" s="298"/>
      <c r="BR76" s="298"/>
      <c r="BS76" s="298"/>
      <c r="BT76" s="298"/>
      <c r="BU76" s="298"/>
      <c r="BV76" s="298"/>
      <c r="BW76" s="298"/>
      <c r="BX76" s="298"/>
    </row>
    <row r="77" spans="1:76" x14ac:dyDescent="0.2">
      <c r="A77" s="298"/>
      <c r="B77" s="302"/>
      <c r="C77" s="302"/>
      <c r="D77" s="406"/>
      <c r="E77" s="405"/>
      <c r="F77" s="405"/>
      <c r="G77" s="405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/>
      <c r="AN77" s="298"/>
      <c r="AO77" s="298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  <c r="AZ77" s="298"/>
      <c r="BA77" s="298"/>
      <c r="BB77" s="298"/>
      <c r="BC77" s="298"/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/>
      <c r="BO77" s="298"/>
      <c r="BP77" s="298"/>
      <c r="BQ77" s="298"/>
      <c r="BR77" s="298"/>
      <c r="BS77" s="298"/>
      <c r="BT77" s="298"/>
      <c r="BU77" s="298"/>
      <c r="BV77" s="298"/>
      <c r="BW77" s="298"/>
      <c r="BX77" s="298"/>
    </row>
    <row r="78" spans="1:76" x14ac:dyDescent="0.2">
      <c r="A78" s="298"/>
      <c r="B78" s="302"/>
      <c r="C78" s="302"/>
      <c r="D78" s="406"/>
      <c r="E78" s="405"/>
      <c r="F78" s="405"/>
      <c r="G78" s="405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/>
      <c r="AN78" s="298"/>
      <c r="AO78" s="298"/>
      <c r="AP78" s="298"/>
      <c r="AQ78" s="298"/>
      <c r="AR78" s="298"/>
      <c r="AS78" s="298"/>
      <c r="AT78" s="298"/>
      <c r="AU78" s="298"/>
      <c r="AV78" s="298"/>
      <c r="AW78" s="298"/>
      <c r="AX78" s="298"/>
      <c r="AY78" s="298"/>
      <c r="AZ78" s="298"/>
      <c r="BA78" s="298"/>
      <c r="BB78" s="298"/>
      <c r="BC78" s="298"/>
      <c r="BD78" s="298"/>
      <c r="BE78" s="298"/>
      <c r="BF78" s="298"/>
      <c r="BG78" s="298"/>
      <c r="BH78" s="298"/>
      <c r="BI78" s="298"/>
      <c r="BJ78" s="298"/>
      <c r="BK78" s="298"/>
      <c r="BL78" s="298"/>
      <c r="BM78" s="298"/>
      <c r="BN78" s="298"/>
      <c r="BO78" s="298"/>
      <c r="BP78" s="298"/>
      <c r="BQ78" s="298"/>
      <c r="BR78" s="298"/>
      <c r="BS78" s="298"/>
      <c r="BT78" s="298"/>
      <c r="BU78" s="298"/>
      <c r="BV78" s="298"/>
      <c r="BW78" s="298"/>
      <c r="BX78" s="298"/>
    </row>
    <row r="79" spans="1:76" x14ac:dyDescent="0.2">
      <c r="A79" s="298"/>
      <c r="B79" s="302"/>
      <c r="C79" s="302"/>
      <c r="D79" s="406"/>
      <c r="E79" s="405"/>
      <c r="F79" s="405"/>
      <c r="G79" s="405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/>
      <c r="AN79" s="298"/>
      <c r="AO79" s="298"/>
      <c r="AP79" s="298"/>
      <c r="AQ79" s="298"/>
      <c r="AR79" s="298"/>
      <c r="AS79" s="298"/>
      <c r="AT79" s="298"/>
      <c r="AU79" s="298"/>
      <c r="AV79" s="298"/>
      <c r="AW79" s="298"/>
      <c r="AX79" s="298"/>
      <c r="AY79" s="298"/>
      <c r="AZ79" s="298"/>
      <c r="BA79" s="298"/>
      <c r="BB79" s="298"/>
      <c r="BC79" s="298"/>
      <c r="BD79" s="298"/>
      <c r="BE79" s="298"/>
      <c r="BF79" s="298"/>
      <c r="BG79" s="298"/>
      <c r="BH79" s="298"/>
      <c r="BI79" s="298"/>
      <c r="BJ79" s="298"/>
      <c r="BK79" s="298"/>
      <c r="BL79" s="298"/>
      <c r="BM79" s="298"/>
      <c r="BN79" s="298"/>
      <c r="BO79" s="298"/>
      <c r="BP79" s="298"/>
      <c r="BQ79" s="298"/>
      <c r="BR79" s="298"/>
      <c r="BS79" s="298"/>
      <c r="BT79" s="298"/>
      <c r="BU79" s="298"/>
      <c r="BV79" s="298"/>
      <c r="BW79" s="298"/>
      <c r="BX79" s="298"/>
    </row>
    <row r="80" spans="1:76" x14ac:dyDescent="0.2">
      <c r="A80" s="298"/>
      <c r="B80" s="302"/>
      <c r="C80" s="302"/>
      <c r="D80" s="406"/>
      <c r="E80" s="405"/>
      <c r="F80" s="405"/>
      <c r="G80" s="405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  <c r="AI80" s="298"/>
      <c r="AJ80" s="298"/>
      <c r="AK80" s="298"/>
      <c r="AL80" s="298"/>
      <c r="AM80" s="298"/>
      <c r="AN80" s="298"/>
      <c r="AO80" s="298"/>
      <c r="AP80" s="298"/>
      <c r="AQ80" s="298"/>
      <c r="AR80" s="298"/>
      <c r="AS80" s="298"/>
      <c r="AT80" s="298"/>
      <c r="AU80" s="298"/>
      <c r="AV80" s="298"/>
      <c r="AW80" s="298"/>
      <c r="AX80" s="298"/>
      <c r="AY80" s="298"/>
      <c r="AZ80" s="298"/>
      <c r="BA80" s="298"/>
      <c r="BB80" s="298"/>
      <c r="BC80" s="298"/>
      <c r="BD80" s="298"/>
      <c r="BE80" s="298"/>
      <c r="BF80" s="298"/>
      <c r="BG80" s="298"/>
      <c r="BH80" s="298"/>
      <c r="BI80" s="298"/>
      <c r="BJ80" s="298"/>
      <c r="BK80" s="298"/>
      <c r="BL80" s="298"/>
      <c r="BM80" s="298"/>
      <c r="BN80" s="298"/>
      <c r="BO80" s="298"/>
      <c r="BP80" s="298"/>
      <c r="BQ80" s="298"/>
      <c r="BR80" s="298"/>
      <c r="BS80" s="298"/>
      <c r="BT80" s="298"/>
      <c r="BU80" s="298"/>
      <c r="BV80" s="298"/>
      <c r="BW80" s="298"/>
      <c r="BX80" s="298"/>
    </row>
    <row r="81" spans="1:76" x14ac:dyDescent="0.2">
      <c r="A81" s="298"/>
      <c r="B81" s="302"/>
      <c r="C81" s="302"/>
      <c r="D81" s="406"/>
      <c r="E81" s="405"/>
      <c r="F81" s="405"/>
      <c r="G81" s="405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/>
      <c r="AK81" s="298"/>
      <c r="AL81" s="298"/>
      <c r="AM81" s="298"/>
      <c r="AN81" s="298"/>
      <c r="AO81" s="298"/>
      <c r="AP81" s="298"/>
      <c r="AQ81" s="298"/>
      <c r="AR81" s="298"/>
      <c r="AS81" s="298"/>
      <c r="AT81" s="298"/>
      <c r="AU81" s="298"/>
      <c r="AV81" s="298"/>
      <c r="AW81" s="298"/>
      <c r="AX81" s="298"/>
      <c r="AY81" s="298"/>
      <c r="AZ81" s="298"/>
      <c r="BA81" s="298"/>
      <c r="BB81" s="298"/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/>
      <c r="BQ81" s="298"/>
      <c r="BR81" s="298"/>
      <c r="BS81" s="298"/>
      <c r="BT81" s="298"/>
      <c r="BU81" s="298"/>
      <c r="BV81" s="298"/>
      <c r="BW81" s="298"/>
      <c r="BX81" s="298"/>
    </row>
    <row r="82" spans="1:76" x14ac:dyDescent="0.2">
      <c r="A82" s="298"/>
      <c r="B82" s="302"/>
      <c r="C82" s="302"/>
      <c r="D82" s="406"/>
      <c r="E82" s="405"/>
      <c r="F82" s="405"/>
      <c r="G82" s="405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  <c r="AI82" s="298"/>
      <c r="AJ82" s="298"/>
      <c r="AK82" s="298"/>
      <c r="AL82" s="298"/>
      <c r="AM82" s="298"/>
      <c r="AN82" s="298"/>
      <c r="AO82" s="298"/>
      <c r="AP82" s="298"/>
      <c r="AQ82" s="298"/>
      <c r="AR82" s="298"/>
      <c r="AS82" s="298"/>
      <c r="AT82" s="298"/>
      <c r="AU82" s="298"/>
      <c r="AV82" s="298"/>
      <c r="AW82" s="298"/>
      <c r="AX82" s="298"/>
      <c r="AY82" s="298"/>
      <c r="AZ82" s="298"/>
      <c r="BA82" s="298"/>
      <c r="BB82" s="298"/>
      <c r="BC82" s="298"/>
      <c r="BD82" s="298"/>
      <c r="BE82" s="298"/>
      <c r="BF82" s="298"/>
      <c r="BG82" s="298"/>
      <c r="BH82" s="298"/>
      <c r="BI82" s="298"/>
      <c r="BJ82" s="298"/>
      <c r="BK82" s="298"/>
      <c r="BL82" s="298"/>
      <c r="BM82" s="298"/>
      <c r="BN82" s="298"/>
      <c r="BO82" s="298"/>
      <c r="BP82" s="298"/>
      <c r="BQ82" s="298"/>
      <c r="BR82" s="298"/>
      <c r="BS82" s="298"/>
      <c r="BT82" s="298"/>
      <c r="BU82" s="298"/>
      <c r="BV82" s="298"/>
      <c r="BW82" s="298"/>
      <c r="BX82" s="298"/>
    </row>
    <row r="83" spans="1:76" x14ac:dyDescent="0.2">
      <c r="A83" s="298"/>
      <c r="B83" s="302"/>
      <c r="C83" s="302"/>
      <c r="D83" s="406"/>
      <c r="E83" s="405"/>
      <c r="F83" s="405"/>
      <c r="G83" s="405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/>
      <c r="AJ83" s="298"/>
      <c r="AK83" s="298"/>
      <c r="AL83" s="298"/>
      <c r="AM83" s="298"/>
      <c r="AN83" s="298"/>
      <c r="AO83" s="298"/>
      <c r="AP83" s="298"/>
      <c r="AQ83" s="298"/>
      <c r="AR83" s="298"/>
      <c r="AS83" s="298"/>
      <c r="AT83" s="298"/>
      <c r="AU83" s="298"/>
      <c r="AV83" s="298"/>
      <c r="AW83" s="298"/>
      <c r="AX83" s="298"/>
      <c r="AY83" s="298"/>
      <c r="AZ83" s="298"/>
      <c r="BA83" s="298"/>
      <c r="BB83" s="298"/>
      <c r="BC83" s="298"/>
      <c r="BD83" s="298"/>
      <c r="BE83" s="298"/>
      <c r="BF83" s="298"/>
      <c r="BG83" s="298"/>
      <c r="BH83" s="298"/>
      <c r="BI83" s="298"/>
      <c r="BJ83" s="298"/>
      <c r="BK83" s="298"/>
      <c r="BL83" s="298"/>
      <c r="BM83" s="298"/>
      <c r="BN83" s="298"/>
      <c r="BO83" s="298"/>
      <c r="BP83" s="298"/>
      <c r="BQ83" s="298"/>
      <c r="BR83" s="298"/>
      <c r="BS83" s="298"/>
      <c r="BT83" s="298"/>
      <c r="BU83" s="298"/>
      <c r="BV83" s="298"/>
      <c r="BW83" s="298"/>
      <c r="BX83" s="298"/>
    </row>
    <row r="84" spans="1:76" x14ac:dyDescent="0.2">
      <c r="A84" s="298"/>
      <c r="B84" s="302"/>
      <c r="C84" s="302"/>
      <c r="D84" s="406"/>
      <c r="E84" s="405"/>
      <c r="F84" s="405"/>
      <c r="G84" s="405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  <c r="AP84" s="298"/>
      <c r="AQ84" s="298"/>
      <c r="AR84" s="298"/>
      <c r="AS84" s="298"/>
      <c r="AT84" s="298"/>
      <c r="AU84" s="298"/>
      <c r="AV84" s="298"/>
      <c r="AW84" s="298"/>
      <c r="AX84" s="298"/>
      <c r="AY84" s="298"/>
      <c r="AZ84" s="298"/>
      <c r="BA84" s="298"/>
      <c r="BB84" s="298"/>
      <c r="BC84" s="298"/>
      <c r="BD84" s="298"/>
      <c r="BE84" s="298"/>
      <c r="BF84" s="298"/>
      <c r="BG84" s="298"/>
      <c r="BH84" s="298"/>
      <c r="BI84" s="298"/>
      <c r="BJ84" s="298"/>
      <c r="BK84" s="298"/>
      <c r="BL84" s="298"/>
      <c r="BM84" s="298"/>
      <c r="BN84" s="298"/>
      <c r="BO84" s="298"/>
      <c r="BP84" s="298"/>
      <c r="BQ84" s="298"/>
      <c r="BR84" s="298"/>
      <c r="BS84" s="298"/>
      <c r="BT84" s="298"/>
      <c r="BU84" s="298"/>
      <c r="BV84" s="298"/>
      <c r="BW84" s="298"/>
      <c r="BX84" s="298"/>
    </row>
    <row r="85" spans="1:76" x14ac:dyDescent="0.2">
      <c r="A85" s="298"/>
      <c r="B85" s="302"/>
      <c r="C85" s="302"/>
      <c r="D85" s="406"/>
      <c r="E85" s="405"/>
      <c r="F85" s="405"/>
      <c r="G85" s="405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/>
      <c r="AJ85" s="298"/>
      <c r="AK85" s="298"/>
      <c r="AL85" s="298"/>
      <c r="AM85" s="298"/>
      <c r="AN85" s="298"/>
      <c r="AO85" s="298"/>
      <c r="AP85" s="298"/>
      <c r="AQ85" s="298"/>
      <c r="AR85" s="298"/>
      <c r="AS85" s="298"/>
      <c r="AT85" s="298"/>
      <c r="AU85" s="298"/>
      <c r="AV85" s="298"/>
      <c r="AW85" s="298"/>
      <c r="AX85" s="298"/>
      <c r="AY85" s="298"/>
      <c r="AZ85" s="298"/>
      <c r="BA85" s="298"/>
      <c r="BB85" s="298"/>
      <c r="BC85" s="298"/>
      <c r="BD85" s="298"/>
      <c r="BE85" s="298"/>
      <c r="BF85" s="298"/>
      <c r="BG85" s="298"/>
      <c r="BH85" s="298"/>
      <c r="BI85" s="298"/>
      <c r="BJ85" s="298"/>
      <c r="BK85" s="298"/>
      <c r="BL85" s="298"/>
      <c r="BM85" s="298"/>
      <c r="BN85" s="298"/>
      <c r="BO85" s="298"/>
      <c r="BP85" s="298"/>
      <c r="BQ85" s="298"/>
      <c r="BR85" s="298"/>
      <c r="BS85" s="298"/>
      <c r="BT85" s="298"/>
      <c r="BU85" s="298"/>
      <c r="BV85" s="298"/>
      <c r="BW85" s="298"/>
      <c r="BX85" s="298"/>
    </row>
    <row r="86" spans="1:76" x14ac:dyDescent="0.2">
      <c r="A86" s="298"/>
      <c r="B86" s="302"/>
      <c r="C86" s="302"/>
      <c r="D86" s="406"/>
      <c r="E86" s="405"/>
      <c r="F86" s="405"/>
      <c r="G86" s="405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  <c r="AI86" s="298"/>
      <c r="AJ86" s="298"/>
      <c r="AK86" s="298"/>
      <c r="AL86" s="298"/>
      <c r="AM86" s="298"/>
      <c r="AN86" s="298"/>
      <c r="AO86" s="298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  <c r="BK86" s="298"/>
      <c r="BL86" s="298"/>
      <c r="BM86" s="298"/>
      <c r="BN86" s="298"/>
      <c r="BO86" s="298"/>
      <c r="BP86" s="298"/>
      <c r="BQ86" s="298"/>
      <c r="BR86" s="298"/>
      <c r="BS86" s="298"/>
      <c r="BT86" s="298"/>
      <c r="BU86" s="298"/>
      <c r="BV86" s="298"/>
      <c r="BW86" s="298"/>
      <c r="BX86" s="298"/>
    </row>
    <row r="87" spans="1:76" x14ac:dyDescent="0.2">
      <c r="A87" s="298"/>
      <c r="B87" s="302"/>
      <c r="C87" s="302"/>
      <c r="D87" s="406"/>
      <c r="E87" s="405"/>
      <c r="F87" s="405"/>
      <c r="G87" s="405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/>
      <c r="AJ87" s="298"/>
      <c r="AK87" s="298"/>
      <c r="AL87" s="298"/>
      <c r="AM87" s="298"/>
      <c r="AN87" s="298"/>
      <c r="AO87" s="298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298"/>
      <c r="BM87" s="298"/>
      <c r="BN87" s="298"/>
      <c r="BO87" s="298"/>
      <c r="BP87" s="298"/>
      <c r="BQ87" s="298"/>
      <c r="BR87" s="298"/>
      <c r="BS87" s="298"/>
      <c r="BT87" s="298"/>
      <c r="BU87" s="298"/>
      <c r="BV87" s="298"/>
      <c r="BW87" s="298"/>
      <c r="BX87" s="298"/>
    </row>
    <row r="88" spans="1:76" x14ac:dyDescent="0.2">
      <c r="A88" s="298"/>
      <c r="B88" s="302"/>
      <c r="C88" s="302"/>
      <c r="D88" s="406"/>
      <c r="E88" s="405"/>
      <c r="F88" s="405"/>
      <c r="G88" s="405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8"/>
      <c r="AM88" s="298"/>
      <c r="AN88" s="298"/>
      <c r="AO88" s="298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298"/>
      <c r="BM88" s="298"/>
      <c r="BN88" s="298"/>
      <c r="BO88" s="298"/>
      <c r="BP88" s="298"/>
      <c r="BQ88" s="298"/>
      <c r="BR88" s="298"/>
      <c r="BS88" s="298"/>
      <c r="BT88" s="298"/>
      <c r="BU88" s="298"/>
      <c r="BV88" s="298"/>
      <c r="BW88" s="298"/>
      <c r="BX88" s="298"/>
    </row>
    <row r="89" spans="1:76" x14ac:dyDescent="0.2">
      <c r="A89" s="298"/>
      <c r="B89" s="408"/>
      <c r="C89" s="408"/>
      <c r="D89" s="40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/>
      <c r="AK89" s="298"/>
      <c r="AL89" s="298"/>
      <c r="AM89" s="298"/>
      <c r="AN89" s="298"/>
      <c r="AO89" s="298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298"/>
      <c r="BM89" s="298"/>
      <c r="BN89" s="298"/>
      <c r="BO89" s="298"/>
      <c r="BP89" s="298"/>
      <c r="BQ89" s="298"/>
      <c r="BR89" s="298"/>
      <c r="BS89" s="298"/>
      <c r="BT89" s="298"/>
      <c r="BU89" s="298"/>
      <c r="BV89" s="298"/>
      <c r="BW89" s="298"/>
      <c r="BX89" s="298"/>
    </row>
    <row r="90" spans="1:76" ht="15" hidden="1" x14ac:dyDescent="0.2">
      <c r="A90" s="298"/>
      <c r="B90" s="409" t="s">
        <v>510</v>
      </c>
      <c r="C90" s="410" t="s">
        <v>522</v>
      </c>
      <c r="D90" s="40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  <c r="AI90" s="298"/>
      <c r="AJ90" s="298"/>
      <c r="AK90" s="298"/>
      <c r="AL90" s="298"/>
      <c r="AM90" s="298"/>
      <c r="AN90" s="298"/>
      <c r="AO90" s="298"/>
      <c r="AP90" s="298"/>
      <c r="AQ90" s="298"/>
      <c r="AR90" s="298"/>
      <c r="AS90" s="298"/>
      <c r="AT90" s="298"/>
      <c r="AU90" s="298"/>
      <c r="AV90" s="298"/>
      <c r="AW90" s="298"/>
      <c r="AX90" s="298"/>
      <c r="AY90" s="298"/>
      <c r="AZ90" s="298"/>
      <c r="BA90" s="298"/>
      <c r="BB90" s="298"/>
      <c r="BC90" s="298"/>
      <c r="BD90" s="298"/>
      <c r="BE90" s="298"/>
      <c r="BF90" s="298"/>
      <c r="BG90" s="298"/>
      <c r="BH90" s="298"/>
      <c r="BI90" s="298"/>
      <c r="BJ90" s="298"/>
      <c r="BK90" s="298"/>
      <c r="BL90" s="298"/>
      <c r="BM90" s="298"/>
      <c r="BN90" s="298"/>
      <c r="BO90" s="298"/>
      <c r="BP90" s="298"/>
      <c r="BQ90" s="298"/>
      <c r="BR90" s="298"/>
      <c r="BS90" s="298"/>
      <c r="BT90" s="298"/>
      <c r="BU90" s="298"/>
      <c r="BV90" s="298"/>
      <c r="BW90" s="298"/>
      <c r="BX90" s="298"/>
    </row>
    <row r="91" spans="1:76" ht="15" hidden="1" x14ac:dyDescent="0.2">
      <c r="A91" s="298"/>
      <c r="B91" s="409" t="s">
        <v>511</v>
      </c>
      <c r="C91" s="410" t="s">
        <v>523</v>
      </c>
      <c r="D91" s="302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/>
      <c r="AJ91" s="298"/>
      <c r="AK91" s="298"/>
      <c r="AL91" s="298"/>
      <c r="AM91" s="298"/>
      <c r="AN91" s="298"/>
      <c r="AO91" s="298"/>
      <c r="AP91" s="298"/>
      <c r="AQ91" s="298"/>
      <c r="AR91" s="298"/>
      <c r="AS91" s="298"/>
      <c r="AT91" s="298"/>
      <c r="AU91" s="298"/>
      <c r="AV91" s="298"/>
      <c r="AW91" s="298"/>
      <c r="AX91" s="298"/>
      <c r="AY91" s="298"/>
      <c r="AZ91" s="298"/>
      <c r="BA91" s="298"/>
      <c r="BB91" s="298"/>
      <c r="BC91" s="298"/>
      <c r="BD91" s="298"/>
      <c r="BE91" s="298"/>
      <c r="BF91" s="298"/>
      <c r="BG91" s="298"/>
      <c r="BH91" s="298"/>
      <c r="BI91" s="298"/>
      <c r="BJ91" s="298"/>
      <c r="BK91" s="298"/>
      <c r="BL91" s="298"/>
      <c r="BM91" s="298"/>
      <c r="BN91" s="298"/>
      <c r="BO91" s="298"/>
      <c r="BP91" s="298"/>
      <c r="BQ91" s="298"/>
      <c r="BR91" s="298"/>
      <c r="BS91" s="298"/>
      <c r="BT91" s="298"/>
      <c r="BU91" s="298"/>
      <c r="BV91" s="298"/>
      <c r="BW91" s="298"/>
      <c r="BX91" s="298"/>
    </row>
    <row r="92" spans="1:76" ht="15" hidden="1" x14ac:dyDescent="0.2">
      <c r="A92" s="298"/>
      <c r="B92" s="409" t="s">
        <v>512</v>
      </c>
      <c r="C92" s="410" t="s">
        <v>524</v>
      </c>
      <c r="D92" s="302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298"/>
      <c r="AJ92" s="298"/>
      <c r="AK92" s="298"/>
      <c r="AL92" s="298"/>
      <c r="AM92" s="298"/>
      <c r="AN92" s="298"/>
      <c r="AO92" s="298"/>
      <c r="AP92" s="298"/>
      <c r="AQ92" s="298"/>
      <c r="AR92" s="298"/>
      <c r="AS92" s="298"/>
      <c r="AT92" s="298"/>
      <c r="AU92" s="298"/>
      <c r="AV92" s="298"/>
      <c r="AW92" s="298"/>
      <c r="AX92" s="298"/>
      <c r="AY92" s="298"/>
      <c r="AZ92" s="298"/>
      <c r="BA92" s="298"/>
      <c r="BB92" s="298"/>
      <c r="BC92" s="298"/>
      <c r="BD92" s="298"/>
      <c r="BE92" s="298"/>
      <c r="BF92" s="298"/>
      <c r="BG92" s="298"/>
      <c r="BH92" s="298"/>
      <c r="BI92" s="298"/>
      <c r="BJ92" s="298"/>
      <c r="BK92" s="298"/>
      <c r="BL92" s="298"/>
      <c r="BM92" s="298"/>
      <c r="BN92" s="298"/>
      <c r="BO92" s="298"/>
      <c r="BP92" s="298"/>
      <c r="BQ92" s="298"/>
      <c r="BR92" s="298"/>
      <c r="BS92" s="298"/>
      <c r="BT92" s="298"/>
      <c r="BU92" s="298"/>
      <c r="BV92" s="298"/>
      <c r="BW92" s="298"/>
      <c r="BX92" s="298"/>
    </row>
    <row r="93" spans="1:76" ht="15" hidden="1" x14ac:dyDescent="0.2">
      <c r="A93" s="298"/>
      <c r="B93" s="409" t="s">
        <v>513</v>
      </c>
      <c r="C93" s="410" t="s">
        <v>525</v>
      </c>
      <c r="D93" s="302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/>
      <c r="AK93" s="298"/>
      <c r="AL93" s="298"/>
      <c r="AM93" s="298"/>
      <c r="AN93" s="298"/>
      <c r="AO93" s="298"/>
      <c r="AP93" s="298"/>
      <c r="AQ93" s="298"/>
      <c r="AR93" s="298"/>
      <c r="AS93" s="298"/>
      <c r="AT93" s="298"/>
      <c r="AU93" s="298"/>
      <c r="AV93" s="298"/>
      <c r="AW93" s="298"/>
      <c r="AX93" s="298"/>
      <c r="AY93" s="298"/>
      <c r="AZ93" s="298"/>
      <c r="BA93" s="298"/>
      <c r="BB93" s="298"/>
      <c r="BC93" s="298"/>
      <c r="BD93" s="298"/>
      <c r="BE93" s="298"/>
      <c r="BF93" s="298"/>
      <c r="BG93" s="298"/>
      <c r="BH93" s="298"/>
      <c r="BI93" s="298"/>
      <c r="BJ93" s="298"/>
      <c r="BK93" s="298"/>
      <c r="BL93" s="298"/>
      <c r="BM93" s="298"/>
      <c r="BN93" s="298"/>
      <c r="BO93" s="298"/>
      <c r="BP93" s="298"/>
      <c r="BQ93" s="298"/>
      <c r="BR93" s="298"/>
      <c r="BS93" s="298"/>
      <c r="BT93" s="298"/>
      <c r="BU93" s="298"/>
      <c r="BV93" s="298"/>
      <c r="BW93" s="298"/>
      <c r="BX93" s="298"/>
    </row>
    <row r="94" spans="1:76" ht="15" hidden="1" x14ac:dyDescent="0.2">
      <c r="A94" s="298"/>
      <c r="B94" s="409" t="s">
        <v>514</v>
      </c>
      <c r="C94" s="410" t="s">
        <v>526</v>
      </c>
      <c r="D94" s="302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/>
      <c r="AK94" s="298"/>
      <c r="AL94" s="298"/>
      <c r="AM94" s="298"/>
      <c r="AN94" s="298"/>
      <c r="AO94" s="298"/>
      <c r="AP94" s="298"/>
      <c r="AQ94" s="298"/>
      <c r="AR94" s="298"/>
      <c r="AS94" s="298"/>
      <c r="AT94" s="298"/>
      <c r="AU94" s="298"/>
      <c r="AV94" s="298"/>
      <c r="AW94" s="298"/>
      <c r="AX94" s="298"/>
      <c r="AY94" s="298"/>
      <c r="AZ94" s="298"/>
      <c r="BA94" s="298"/>
      <c r="BB94" s="298"/>
      <c r="BC94" s="298"/>
      <c r="BD94" s="298"/>
      <c r="BE94" s="298"/>
      <c r="BF94" s="298"/>
      <c r="BG94" s="298"/>
      <c r="BH94" s="298"/>
      <c r="BI94" s="298"/>
      <c r="BJ94" s="298"/>
      <c r="BK94" s="298"/>
      <c r="BL94" s="298"/>
      <c r="BM94" s="298"/>
      <c r="BN94" s="298"/>
      <c r="BO94" s="298"/>
      <c r="BP94" s="298"/>
      <c r="BQ94" s="298"/>
      <c r="BR94" s="298"/>
      <c r="BS94" s="298"/>
      <c r="BT94" s="298"/>
      <c r="BU94" s="298"/>
      <c r="BV94" s="298"/>
      <c r="BW94" s="298"/>
      <c r="BX94" s="298"/>
    </row>
    <row r="95" spans="1:76" ht="15" hidden="1" x14ac:dyDescent="0.2">
      <c r="A95" s="298"/>
      <c r="B95" s="409" t="s">
        <v>515</v>
      </c>
      <c r="C95" s="410" t="s">
        <v>527</v>
      </c>
      <c r="D95" s="302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/>
      <c r="AK95" s="298"/>
      <c r="AL95" s="298"/>
      <c r="AM95" s="298"/>
      <c r="AN95" s="298"/>
      <c r="AO95" s="298"/>
      <c r="AP95" s="298"/>
      <c r="AQ95" s="298"/>
      <c r="AR95" s="298"/>
      <c r="AS95" s="298"/>
      <c r="AT95" s="298"/>
      <c r="AU95" s="298"/>
      <c r="AV95" s="298"/>
      <c r="AW95" s="298"/>
      <c r="AX95" s="298"/>
      <c r="AY95" s="298"/>
      <c r="AZ95" s="298"/>
      <c r="BA95" s="298"/>
      <c r="BB95" s="298"/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/>
      <c r="BQ95" s="298"/>
      <c r="BR95" s="298"/>
      <c r="BS95" s="298"/>
      <c r="BT95" s="298"/>
      <c r="BU95" s="298"/>
      <c r="BV95" s="298"/>
      <c r="BW95" s="298"/>
      <c r="BX95" s="298"/>
    </row>
    <row r="96" spans="1:76" ht="15" hidden="1" x14ac:dyDescent="0.2">
      <c r="A96" s="298"/>
      <c r="B96" s="409" t="s">
        <v>516</v>
      </c>
      <c r="C96" s="410" t="s">
        <v>524</v>
      </c>
      <c r="D96" s="302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298"/>
      <c r="AM96" s="298"/>
      <c r="AN96" s="298"/>
      <c r="AO96" s="298"/>
      <c r="AP96" s="298"/>
      <c r="AQ96" s="298"/>
      <c r="AR96" s="298"/>
      <c r="AS96" s="298"/>
      <c r="AT96" s="298"/>
      <c r="AU96" s="298"/>
      <c r="AV96" s="298"/>
      <c r="AW96" s="298"/>
      <c r="AX96" s="298"/>
      <c r="AY96" s="298"/>
      <c r="AZ96" s="298"/>
      <c r="BA96" s="298"/>
      <c r="BB96" s="298"/>
      <c r="BC96" s="298"/>
      <c r="BD96" s="298"/>
      <c r="BE96" s="298"/>
      <c r="BF96" s="298"/>
      <c r="BG96" s="298"/>
      <c r="BH96" s="298"/>
      <c r="BI96" s="298"/>
      <c r="BJ96" s="298"/>
      <c r="BK96" s="298"/>
      <c r="BL96" s="298"/>
      <c r="BM96" s="298"/>
      <c r="BN96" s="298"/>
      <c r="BO96" s="298"/>
      <c r="BP96" s="298"/>
      <c r="BQ96" s="298"/>
      <c r="BR96" s="298"/>
      <c r="BS96" s="298"/>
      <c r="BT96" s="298"/>
      <c r="BU96" s="298"/>
      <c r="BV96" s="298"/>
      <c r="BW96" s="298"/>
      <c r="BX96" s="298"/>
    </row>
    <row r="97" spans="1:76" ht="15" hidden="1" x14ac:dyDescent="0.2">
      <c r="A97" s="298"/>
      <c r="B97" s="409" t="s">
        <v>517</v>
      </c>
      <c r="C97" s="410" t="s">
        <v>528</v>
      </c>
      <c r="D97" s="302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/>
      <c r="AK97" s="298"/>
      <c r="AL97" s="298"/>
      <c r="AM97" s="298"/>
      <c r="AN97" s="298"/>
      <c r="AO97" s="298"/>
      <c r="AP97" s="298"/>
      <c r="AQ97" s="298"/>
      <c r="AR97" s="298"/>
      <c r="AS97" s="298"/>
      <c r="AT97" s="298"/>
      <c r="AU97" s="298"/>
      <c r="AV97" s="298"/>
      <c r="AW97" s="298"/>
      <c r="AX97" s="298"/>
      <c r="AY97" s="298"/>
      <c r="AZ97" s="298"/>
      <c r="BA97" s="298"/>
      <c r="BB97" s="298"/>
      <c r="BC97" s="298"/>
      <c r="BD97" s="298"/>
      <c r="BE97" s="298"/>
      <c r="BF97" s="298"/>
      <c r="BG97" s="298"/>
      <c r="BH97" s="298"/>
      <c r="BI97" s="298"/>
      <c r="BJ97" s="298"/>
      <c r="BK97" s="298"/>
      <c r="BL97" s="298"/>
      <c r="BM97" s="298"/>
      <c r="BN97" s="298"/>
      <c r="BO97" s="298"/>
      <c r="BP97" s="298"/>
      <c r="BQ97" s="298"/>
      <c r="BR97" s="298"/>
      <c r="BS97" s="298"/>
      <c r="BT97" s="298"/>
      <c r="BU97" s="298"/>
      <c r="BV97" s="298"/>
      <c r="BW97" s="298"/>
      <c r="BX97" s="298"/>
    </row>
    <row r="98" spans="1:76" ht="15" hidden="1" x14ac:dyDescent="0.2">
      <c r="A98" s="298"/>
      <c r="B98" s="409" t="s">
        <v>518</v>
      </c>
      <c r="C98" s="410" t="s">
        <v>529</v>
      </c>
      <c r="D98" s="302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  <c r="AI98" s="298"/>
      <c r="AJ98" s="298"/>
      <c r="AK98" s="298"/>
      <c r="AL98" s="298"/>
      <c r="AM98" s="298"/>
      <c r="AN98" s="298"/>
      <c r="AO98" s="298"/>
      <c r="AP98" s="298"/>
      <c r="AQ98" s="298"/>
      <c r="AR98" s="298"/>
      <c r="AS98" s="298"/>
      <c r="AT98" s="298"/>
      <c r="AU98" s="298"/>
      <c r="AV98" s="298"/>
      <c r="AW98" s="298"/>
      <c r="AX98" s="298"/>
      <c r="AY98" s="298"/>
      <c r="AZ98" s="298"/>
      <c r="BA98" s="298"/>
      <c r="BB98" s="298"/>
      <c r="BC98" s="298"/>
      <c r="BD98" s="298"/>
      <c r="BE98" s="298"/>
      <c r="BF98" s="298"/>
      <c r="BG98" s="298"/>
      <c r="BH98" s="298"/>
      <c r="BI98" s="298"/>
      <c r="BJ98" s="298"/>
      <c r="BK98" s="298"/>
      <c r="BL98" s="298"/>
      <c r="BM98" s="298"/>
      <c r="BN98" s="298"/>
      <c r="BO98" s="298"/>
      <c r="BP98" s="298"/>
      <c r="BQ98" s="298"/>
      <c r="BR98" s="298"/>
      <c r="BS98" s="298"/>
      <c r="BT98" s="298"/>
      <c r="BU98" s="298"/>
      <c r="BV98" s="298"/>
      <c r="BW98" s="298"/>
      <c r="BX98" s="298"/>
    </row>
    <row r="99" spans="1:76" ht="15" hidden="1" x14ac:dyDescent="0.2">
      <c r="A99" s="298"/>
      <c r="B99" s="409" t="s">
        <v>519</v>
      </c>
      <c r="C99" s="410" t="s">
        <v>530</v>
      </c>
      <c r="D99" s="302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/>
      <c r="AJ99" s="298"/>
      <c r="AK99" s="298"/>
      <c r="AL99" s="298"/>
      <c r="AM99" s="298"/>
      <c r="AN99" s="298"/>
      <c r="AO99" s="298"/>
      <c r="AP99" s="298"/>
      <c r="AQ99" s="298"/>
      <c r="AR99" s="298"/>
      <c r="AS99" s="298"/>
      <c r="AT99" s="298"/>
      <c r="AU99" s="298"/>
      <c r="AV99" s="298"/>
      <c r="AW99" s="298"/>
      <c r="AX99" s="298"/>
      <c r="AY99" s="298"/>
      <c r="AZ99" s="298"/>
      <c r="BA99" s="298"/>
      <c r="BB99" s="298"/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/>
      <c r="BQ99" s="298"/>
      <c r="BR99" s="298"/>
      <c r="BS99" s="298"/>
      <c r="BT99" s="298"/>
      <c r="BU99" s="298"/>
      <c r="BV99" s="298"/>
      <c r="BW99" s="298"/>
      <c r="BX99" s="298"/>
    </row>
    <row r="100" spans="1:76" hidden="1" x14ac:dyDescent="0.2">
      <c r="A100" s="298"/>
      <c r="B100" s="406"/>
      <c r="C100" s="407"/>
      <c r="D100" s="302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  <c r="AI100" s="298"/>
      <c r="AJ100" s="298"/>
      <c r="AK100" s="298"/>
      <c r="AL100" s="298"/>
      <c r="AM100" s="298"/>
      <c r="AN100" s="298"/>
      <c r="AO100" s="298"/>
      <c r="AP100" s="298"/>
      <c r="AQ100" s="298"/>
      <c r="AR100" s="298"/>
      <c r="AS100" s="298"/>
      <c r="AT100" s="298"/>
      <c r="AU100" s="298"/>
      <c r="AV100" s="298"/>
      <c r="AW100" s="298"/>
      <c r="AX100" s="298"/>
      <c r="AY100" s="298"/>
      <c r="AZ100" s="298"/>
      <c r="BA100" s="298"/>
      <c r="BB100" s="298"/>
      <c r="BC100" s="298"/>
      <c r="BD100" s="298"/>
      <c r="BE100" s="298"/>
      <c r="BF100" s="298"/>
      <c r="BG100" s="298"/>
      <c r="BH100" s="298"/>
      <c r="BI100" s="298"/>
      <c r="BJ100" s="298"/>
      <c r="BK100" s="298"/>
      <c r="BL100" s="298"/>
      <c r="BM100" s="298"/>
      <c r="BN100" s="298"/>
      <c r="BO100" s="298"/>
      <c r="BP100" s="298"/>
      <c r="BQ100" s="298"/>
      <c r="BR100" s="298"/>
      <c r="BS100" s="298"/>
      <c r="BT100" s="298"/>
      <c r="BU100" s="298"/>
      <c r="BV100" s="298"/>
      <c r="BW100" s="298"/>
      <c r="BX100" s="298"/>
    </row>
    <row r="101" spans="1:76" ht="15" hidden="1" x14ac:dyDescent="0.25">
      <c r="A101" s="298"/>
      <c r="B101" s="411" t="s">
        <v>520</v>
      </c>
      <c r="C101" s="407" t="s">
        <v>508</v>
      </c>
      <c r="D101" s="302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/>
      <c r="AJ101" s="298"/>
      <c r="AK101" s="298"/>
      <c r="AL101" s="298"/>
      <c r="AM101" s="298"/>
      <c r="AN101" s="298"/>
      <c r="AO101" s="298"/>
      <c r="AP101" s="298"/>
      <c r="AQ101" s="298"/>
      <c r="AR101" s="298"/>
      <c r="AS101" s="298"/>
      <c r="AT101" s="298"/>
      <c r="AU101" s="298"/>
      <c r="AV101" s="298"/>
      <c r="AW101" s="298"/>
      <c r="AX101" s="298"/>
      <c r="AY101" s="298"/>
      <c r="AZ101" s="298"/>
      <c r="BA101" s="298"/>
      <c r="BB101" s="298"/>
      <c r="BC101" s="298"/>
      <c r="BD101" s="298"/>
      <c r="BE101" s="298"/>
      <c r="BF101" s="298"/>
      <c r="BG101" s="298"/>
      <c r="BH101" s="298"/>
      <c r="BI101" s="298"/>
      <c r="BJ101" s="298"/>
      <c r="BK101" s="298"/>
      <c r="BL101" s="298"/>
      <c r="BM101" s="298"/>
      <c r="BN101" s="298"/>
      <c r="BO101" s="298"/>
      <c r="BP101" s="298"/>
      <c r="BQ101" s="298"/>
      <c r="BR101" s="298"/>
      <c r="BS101" s="298"/>
      <c r="BT101" s="298"/>
      <c r="BU101" s="298"/>
      <c r="BV101" s="298"/>
      <c r="BW101" s="298"/>
      <c r="BX101" s="298"/>
    </row>
    <row r="102" spans="1:76" ht="15" hidden="1" x14ac:dyDescent="0.25">
      <c r="A102" s="298"/>
      <c r="B102" s="411" t="s">
        <v>521</v>
      </c>
      <c r="C102" s="407" t="s">
        <v>531</v>
      </c>
      <c r="D102" s="302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  <c r="AI102" s="298"/>
      <c r="AJ102" s="298"/>
      <c r="AK102" s="298"/>
      <c r="AL102" s="298"/>
      <c r="AM102" s="298"/>
      <c r="AN102" s="298"/>
      <c r="AO102" s="298"/>
      <c r="AP102" s="298"/>
      <c r="AQ102" s="298"/>
      <c r="AR102" s="298"/>
      <c r="AS102" s="298"/>
      <c r="AT102" s="298"/>
      <c r="AU102" s="298"/>
      <c r="AV102" s="298"/>
      <c r="AW102" s="298"/>
      <c r="AX102" s="298"/>
      <c r="AY102" s="298"/>
      <c r="AZ102" s="298"/>
      <c r="BA102" s="298"/>
      <c r="BB102" s="298"/>
      <c r="BC102" s="298"/>
      <c r="BD102" s="298"/>
      <c r="BE102" s="298"/>
      <c r="BF102" s="298"/>
      <c r="BG102" s="298"/>
      <c r="BH102" s="298"/>
      <c r="BI102" s="298"/>
      <c r="BJ102" s="298"/>
      <c r="BK102" s="298"/>
      <c r="BL102" s="298"/>
      <c r="BM102" s="298"/>
      <c r="BN102" s="298"/>
      <c r="BO102" s="298"/>
      <c r="BP102" s="298"/>
      <c r="BQ102" s="298"/>
      <c r="BR102" s="298"/>
      <c r="BS102" s="298"/>
      <c r="BT102" s="298"/>
      <c r="BU102" s="298"/>
      <c r="BV102" s="298"/>
      <c r="BW102" s="298"/>
      <c r="BX102" s="298"/>
    </row>
    <row r="103" spans="1:76" ht="15" hidden="1" x14ac:dyDescent="0.25">
      <c r="A103" s="298"/>
      <c r="B103" s="411" t="s">
        <v>506</v>
      </c>
      <c r="C103" s="407" t="s">
        <v>507</v>
      </c>
      <c r="D103" s="302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/>
      <c r="AK103" s="298"/>
      <c r="AL103" s="298"/>
      <c r="AM103" s="298"/>
      <c r="AN103" s="298"/>
      <c r="AO103" s="298"/>
      <c r="AP103" s="298"/>
      <c r="AQ103" s="298"/>
      <c r="AR103" s="298"/>
      <c r="AS103" s="298"/>
      <c r="AT103" s="298"/>
      <c r="AU103" s="298"/>
      <c r="AV103" s="298"/>
      <c r="AW103" s="298"/>
      <c r="AX103" s="298"/>
      <c r="AY103" s="298"/>
      <c r="AZ103" s="298"/>
      <c r="BA103" s="298"/>
      <c r="BB103" s="298"/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298"/>
      <c r="BR103" s="298"/>
      <c r="BS103" s="298"/>
      <c r="BT103" s="298"/>
      <c r="BU103" s="298"/>
      <c r="BV103" s="298"/>
      <c r="BW103" s="298"/>
      <c r="BX103" s="298"/>
    </row>
    <row r="104" spans="1:76" x14ac:dyDescent="0.2">
      <c r="A104" s="298"/>
      <c r="B104" s="302"/>
      <c r="C104" s="302"/>
      <c r="D104" s="302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98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298"/>
      <c r="AT104" s="298"/>
      <c r="AU104" s="298"/>
      <c r="AV104" s="298"/>
      <c r="AW104" s="298"/>
      <c r="AX104" s="298"/>
      <c r="AY104" s="298"/>
      <c r="AZ104" s="298"/>
      <c r="BA104" s="298"/>
      <c r="BB104" s="298"/>
      <c r="BC104" s="298"/>
      <c r="BD104" s="298"/>
      <c r="BE104" s="298"/>
      <c r="BF104" s="298"/>
      <c r="BG104" s="298"/>
      <c r="BH104" s="298"/>
      <c r="BI104" s="298"/>
      <c r="BJ104" s="298"/>
      <c r="BK104" s="298"/>
      <c r="BL104" s="298"/>
      <c r="BM104" s="298"/>
      <c r="BN104" s="298"/>
      <c r="BO104" s="298"/>
      <c r="BP104" s="298"/>
      <c r="BQ104" s="298"/>
      <c r="BR104" s="298"/>
      <c r="BS104" s="298"/>
      <c r="BT104" s="298"/>
      <c r="BU104" s="298"/>
      <c r="BV104" s="298"/>
      <c r="BW104" s="298"/>
      <c r="BX104" s="298"/>
    </row>
    <row r="105" spans="1:76" x14ac:dyDescent="0.2">
      <c r="A105" s="298"/>
      <c r="B105" s="302"/>
      <c r="C105" s="302"/>
      <c r="D105" s="302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298"/>
      <c r="AK105" s="298"/>
      <c r="AL105" s="298"/>
      <c r="AM105" s="298"/>
      <c r="AN105" s="298"/>
      <c r="AO105" s="298"/>
      <c r="AP105" s="298"/>
      <c r="AQ105" s="298"/>
      <c r="AR105" s="298"/>
      <c r="AS105" s="298"/>
      <c r="AT105" s="298"/>
      <c r="AU105" s="298"/>
      <c r="AV105" s="298"/>
      <c r="AW105" s="298"/>
      <c r="AX105" s="298"/>
      <c r="AY105" s="298"/>
      <c r="AZ105" s="298"/>
      <c r="BA105" s="298"/>
      <c r="BB105" s="298"/>
      <c r="BC105" s="298"/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/>
      <c r="BO105" s="298"/>
      <c r="BP105" s="298"/>
      <c r="BQ105" s="298"/>
      <c r="BR105" s="298"/>
      <c r="BS105" s="298"/>
      <c r="BT105" s="298"/>
      <c r="BU105" s="298"/>
      <c r="BV105" s="298"/>
      <c r="BW105" s="298"/>
      <c r="BX105" s="298"/>
    </row>
    <row r="106" spans="1:76" x14ac:dyDescent="0.2">
      <c r="A106" s="298"/>
      <c r="B106" s="302"/>
      <c r="C106" s="302"/>
      <c r="D106" s="302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  <c r="AH106" s="298"/>
      <c r="AI106" s="298"/>
      <c r="AJ106" s="298"/>
      <c r="AK106" s="298"/>
      <c r="AL106" s="298"/>
      <c r="AM106" s="298"/>
      <c r="AN106" s="298"/>
      <c r="AO106" s="298"/>
      <c r="AP106" s="298"/>
      <c r="AQ106" s="298"/>
      <c r="AR106" s="298"/>
      <c r="AS106" s="298"/>
      <c r="AT106" s="298"/>
      <c r="AU106" s="298"/>
      <c r="AV106" s="298"/>
      <c r="AW106" s="298"/>
      <c r="AX106" s="298"/>
      <c r="AY106" s="298"/>
      <c r="AZ106" s="298"/>
      <c r="BA106" s="298"/>
      <c r="BB106" s="298"/>
      <c r="BC106" s="298"/>
      <c r="BD106" s="298"/>
      <c r="BE106" s="298"/>
      <c r="BF106" s="298"/>
      <c r="BG106" s="298"/>
      <c r="BH106" s="298"/>
      <c r="BI106" s="298"/>
      <c r="BJ106" s="298"/>
      <c r="BK106" s="298"/>
      <c r="BL106" s="298"/>
      <c r="BM106" s="298"/>
      <c r="BN106" s="298"/>
      <c r="BO106" s="298"/>
      <c r="BP106" s="298"/>
      <c r="BQ106" s="298"/>
      <c r="BR106" s="298"/>
      <c r="BS106" s="298"/>
      <c r="BT106" s="298"/>
      <c r="BU106" s="298"/>
      <c r="BV106" s="298"/>
      <c r="BW106" s="298"/>
      <c r="BX106" s="298"/>
    </row>
    <row r="107" spans="1:76" x14ac:dyDescent="0.2">
      <c r="A107" s="298"/>
      <c r="B107" s="302"/>
      <c r="C107" s="302"/>
      <c r="D107" s="302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/>
      <c r="AN107" s="298"/>
      <c r="AO107" s="298"/>
      <c r="AP107" s="298"/>
      <c r="AQ107" s="298"/>
      <c r="AR107" s="298"/>
      <c r="AS107" s="298"/>
      <c r="AT107" s="298"/>
      <c r="AU107" s="298"/>
      <c r="AV107" s="298"/>
      <c r="AW107" s="298"/>
      <c r="AX107" s="298"/>
      <c r="AY107" s="298"/>
      <c r="AZ107" s="298"/>
      <c r="BA107" s="298"/>
      <c r="BB107" s="298"/>
      <c r="BC107" s="298"/>
      <c r="BD107" s="298"/>
      <c r="BE107" s="298"/>
      <c r="BF107" s="298"/>
      <c r="BG107" s="298"/>
      <c r="BH107" s="298"/>
      <c r="BI107" s="298"/>
      <c r="BJ107" s="298"/>
      <c r="BK107" s="298"/>
      <c r="BL107" s="298"/>
      <c r="BM107" s="298"/>
      <c r="BN107" s="298"/>
      <c r="BO107" s="298"/>
      <c r="BP107" s="298"/>
      <c r="BQ107" s="298"/>
      <c r="BR107" s="298"/>
      <c r="BS107" s="298"/>
      <c r="BT107" s="298"/>
      <c r="BU107" s="298"/>
      <c r="BV107" s="298"/>
      <c r="BW107" s="298"/>
      <c r="BX107" s="298"/>
    </row>
    <row r="108" spans="1:76" x14ac:dyDescent="0.2">
      <c r="A108" s="298"/>
      <c r="B108" s="302"/>
      <c r="C108" s="302"/>
      <c r="D108" s="302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  <c r="AH108" s="298"/>
      <c r="AI108" s="298"/>
      <c r="AJ108" s="298"/>
      <c r="AK108" s="298"/>
      <c r="AL108" s="298"/>
      <c r="AM108" s="298"/>
      <c r="AN108" s="298"/>
      <c r="AO108" s="298"/>
      <c r="AP108" s="298"/>
      <c r="AQ108" s="298"/>
      <c r="AR108" s="298"/>
      <c r="AS108" s="298"/>
      <c r="AT108" s="298"/>
      <c r="AU108" s="298"/>
      <c r="AV108" s="298"/>
      <c r="AW108" s="298"/>
      <c r="AX108" s="298"/>
      <c r="AY108" s="298"/>
      <c r="AZ108" s="298"/>
      <c r="BA108" s="298"/>
      <c r="BB108" s="298"/>
      <c r="BC108" s="298"/>
      <c r="BD108" s="298"/>
      <c r="BE108" s="298"/>
      <c r="BF108" s="298"/>
      <c r="BG108" s="298"/>
      <c r="BH108" s="298"/>
      <c r="BI108" s="298"/>
      <c r="BJ108" s="298"/>
      <c r="BK108" s="298"/>
      <c r="BL108" s="298"/>
      <c r="BM108" s="298"/>
      <c r="BN108" s="298"/>
      <c r="BO108" s="298"/>
      <c r="BP108" s="298"/>
      <c r="BQ108" s="298"/>
      <c r="BR108" s="298"/>
      <c r="BS108" s="298"/>
      <c r="BT108" s="298"/>
      <c r="BU108" s="298"/>
      <c r="BV108" s="298"/>
      <c r="BW108" s="298"/>
      <c r="BX108" s="298"/>
    </row>
    <row r="109" spans="1:76" x14ac:dyDescent="0.2">
      <c r="A109" s="298"/>
      <c r="B109" s="302"/>
      <c r="C109" s="302"/>
      <c r="D109" s="302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/>
      <c r="AK109" s="298"/>
      <c r="AL109" s="298"/>
      <c r="AM109" s="298"/>
      <c r="AN109" s="298"/>
      <c r="AO109" s="298"/>
      <c r="AP109" s="298"/>
      <c r="AQ109" s="298"/>
      <c r="AR109" s="298"/>
      <c r="AS109" s="298"/>
      <c r="AT109" s="298"/>
      <c r="AU109" s="298"/>
      <c r="AV109" s="298"/>
      <c r="AW109" s="298"/>
      <c r="AX109" s="298"/>
      <c r="AY109" s="298"/>
      <c r="AZ109" s="298"/>
      <c r="BA109" s="298"/>
      <c r="BB109" s="298"/>
      <c r="BC109" s="298"/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/>
      <c r="BQ109" s="298"/>
      <c r="BR109" s="298"/>
      <c r="BS109" s="298"/>
      <c r="BT109" s="298"/>
      <c r="BU109" s="298"/>
      <c r="BV109" s="298"/>
      <c r="BW109" s="298"/>
      <c r="BX109" s="298"/>
    </row>
    <row r="110" spans="1:76" x14ac:dyDescent="0.2">
      <c r="A110" s="298"/>
      <c r="B110" s="302"/>
      <c r="C110" s="302"/>
      <c r="D110" s="302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  <c r="AI110" s="298"/>
      <c r="AJ110" s="298"/>
      <c r="AK110" s="298"/>
      <c r="AL110" s="298"/>
      <c r="AM110" s="298"/>
      <c r="AN110" s="298"/>
      <c r="AO110" s="298"/>
      <c r="AP110" s="298"/>
      <c r="AQ110" s="298"/>
      <c r="AR110" s="298"/>
      <c r="AS110" s="298"/>
      <c r="AT110" s="298"/>
      <c r="AU110" s="298"/>
      <c r="AV110" s="298"/>
      <c r="AW110" s="298"/>
      <c r="AX110" s="298"/>
      <c r="AY110" s="298"/>
      <c r="AZ110" s="298"/>
      <c r="BA110" s="298"/>
      <c r="BB110" s="298"/>
      <c r="BC110" s="298"/>
      <c r="BD110" s="298"/>
      <c r="BE110" s="298"/>
      <c r="BF110" s="298"/>
      <c r="BG110" s="298"/>
      <c r="BH110" s="298"/>
      <c r="BI110" s="298"/>
      <c r="BJ110" s="298"/>
      <c r="BK110" s="298"/>
      <c r="BL110" s="298"/>
      <c r="BM110" s="298"/>
      <c r="BN110" s="298"/>
      <c r="BO110" s="298"/>
      <c r="BP110" s="298"/>
      <c r="BQ110" s="298"/>
      <c r="BR110" s="298"/>
      <c r="BS110" s="298"/>
      <c r="BT110" s="298"/>
      <c r="BU110" s="298"/>
      <c r="BV110" s="298"/>
      <c r="BW110" s="298"/>
      <c r="BX110" s="298"/>
    </row>
    <row r="111" spans="1:76" x14ac:dyDescent="0.2">
      <c r="A111" s="298"/>
      <c r="B111" s="302"/>
      <c r="C111" s="302"/>
      <c r="D111" s="302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  <c r="AP111" s="298"/>
      <c r="AQ111" s="298"/>
      <c r="AR111" s="298"/>
      <c r="AS111" s="298"/>
      <c r="AT111" s="298"/>
      <c r="AU111" s="298"/>
      <c r="AV111" s="298"/>
      <c r="AW111" s="298"/>
      <c r="AX111" s="298"/>
      <c r="AY111" s="298"/>
      <c r="AZ111" s="298"/>
      <c r="BA111" s="298"/>
      <c r="BB111" s="298"/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/>
      <c r="BQ111" s="298"/>
      <c r="BR111" s="298"/>
      <c r="BS111" s="298"/>
      <c r="BT111" s="298"/>
      <c r="BU111" s="298"/>
      <c r="BV111" s="298"/>
      <c r="BW111" s="298"/>
      <c r="BX111" s="298"/>
    </row>
    <row r="112" spans="1:76" x14ac:dyDescent="0.2">
      <c r="A112" s="298"/>
      <c r="B112" s="302"/>
      <c r="C112" s="302"/>
      <c r="D112" s="302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  <c r="AP112" s="298"/>
      <c r="AQ112" s="298"/>
      <c r="AR112" s="298"/>
      <c r="AS112" s="298"/>
      <c r="AT112" s="298"/>
      <c r="AU112" s="298"/>
      <c r="AV112" s="298"/>
      <c r="AW112" s="298"/>
      <c r="AX112" s="298"/>
      <c r="AY112" s="298"/>
      <c r="AZ112" s="298"/>
      <c r="BA112" s="298"/>
      <c r="BB112" s="298"/>
      <c r="BC112" s="298"/>
      <c r="BD112" s="298"/>
      <c r="BE112" s="298"/>
      <c r="BF112" s="298"/>
      <c r="BG112" s="298"/>
      <c r="BH112" s="298"/>
      <c r="BI112" s="298"/>
      <c r="BJ112" s="298"/>
      <c r="BK112" s="298"/>
      <c r="BL112" s="298"/>
      <c r="BM112" s="298"/>
      <c r="BN112" s="298"/>
      <c r="BO112" s="298"/>
      <c r="BP112" s="298"/>
      <c r="BQ112" s="298"/>
      <c r="BR112" s="298"/>
      <c r="BS112" s="298"/>
      <c r="BT112" s="298"/>
      <c r="BU112" s="298"/>
      <c r="BV112" s="298"/>
      <c r="BW112" s="298"/>
      <c r="BX112" s="298"/>
    </row>
    <row r="113" spans="1:76" x14ac:dyDescent="0.2">
      <c r="A113" s="298"/>
      <c r="B113" s="302"/>
      <c r="C113" s="302"/>
      <c r="D113" s="302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  <c r="AP113" s="298"/>
      <c r="AQ113" s="298"/>
      <c r="AR113" s="298"/>
      <c r="AS113" s="298"/>
      <c r="AT113" s="298"/>
      <c r="AU113" s="298"/>
      <c r="AV113" s="298"/>
      <c r="AW113" s="298"/>
      <c r="AX113" s="298"/>
      <c r="AY113" s="298"/>
      <c r="AZ113" s="298"/>
      <c r="BA113" s="298"/>
      <c r="BB113" s="298"/>
      <c r="BC113" s="298"/>
      <c r="BD113" s="298"/>
      <c r="BE113" s="298"/>
      <c r="BF113" s="298"/>
      <c r="BG113" s="298"/>
      <c r="BH113" s="298"/>
      <c r="BI113" s="298"/>
      <c r="BJ113" s="298"/>
      <c r="BK113" s="298"/>
      <c r="BL113" s="298"/>
      <c r="BM113" s="298"/>
      <c r="BN113" s="298"/>
      <c r="BO113" s="298"/>
      <c r="BP113" s="298"/>
      <c r="BQ113" s="298"/>
      <c r="BR113" s="298"/>
      <c r="BS113" s="298"/>
      <c r="BT113" s="298"/>
      <c r="BU113" s="298"/>
      <c r="BV113" s="298"/>
      <c r="BW113" s="298"/>
      <c r="BX113" s="298"/>
    </row>
    <row r="114" spans="1:76" x14ac:dyDescent="0.2">
      <c r="A114" s="298"/>
      <c r="B114" s="302"/>
      <c r="C114" s="302"/>
      <c r="D114" s="302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  <c r="AP114" s="298"/>
      <c r="AQ114" s="298"/>
      <c r="AR114" s="298"/>
      <c r="AS114" s="298"/>
      <c r="AT114" s="298"/>
      <c r="AU114" s="298"/>
      <c r="AV114" s="298"/>
      <c r="AW114" s="298"/>
      <c r="AX114" s="298"/>
      <c r="AY114" s="298"/>
      <c r="AZ114" s="298"/>
      <c r="BA114" s="298"/>
      <c r="BB114" s="298"/>
      <c r="BC114" s="298"/>
      <c r="BD114" s="298"/>
      <c r="BE114" s="298"/>
      <c r="BF114" s="298"/>
      <c r="BG114" s="298"/>
      <c r="BH114" s="298"/>
      <c r="BI114" s="298"/>
      <c r="BJ114" s="298"/>
      <c r="BK114" s="298"/>
      <c r="BL114" s="298"/>
      <c r="BM114" s="298"/>
      <c r="BN114" s="298"/>
      <c r="BO114" s="298"/>
      <c r="BP114" s="298"/>
      <c r="BQ114" s="298"/>
      <c r="BR114" s="298"/>
      <c r="BS114" s="298"/>
      <c r="BT114" s="298"/>
      <c r="BU114" s="298"/>
      <c r="BV114" s="298"/>
      <c r="BW114" s="298"/>
      <c r="BX114" s="298"/>
    </row>
    <row r="115" spans="1:76" x14ac:dyDescent="0.2">
      <c r="A115" s="298"/>
      <c r="B115" s="302"/>
      <c r="C115" s="302"/>
      <c r="D115" s="302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  <c r="AP115" s="298"/>
      <c r="AQ115" s="298"/>
      <c r="AR115" s="298"/>
      <c r="AS115" s="298"/>
      <c r="AT115" s="298"/>
      <c r="AU115" s="298"/>
      <c r="AV115" s="298"/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/>
      <c r="BL115" s="298"/>
      <c r="BM115" s="298"/>
      <c r="BN115" s="298"/>
      <c r="BO115" s="298"/>
      <c r="BP115" s="298"/>
      <c r="BQ115" s="298"/>
      <c r="BR115" s="298"/>
      <c r="BS115" s="298"/>
      <c r="BT115" s="298"/>
      <c r="BU115" s="298"/>
      <c r="BV115" s="298"/>
      <c r="BW115" s="298"/>
      <c r="BX115" s="298"/>
    </row>
    <row r="116" spans="1:76" x14ac:dyDescent="0.2">
      <c r="A116" s="298"/>
      <c r="B116" s="302"/>
      <c r="C116" s="302"/>
      <c r="D116" s="302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  <c r="AP116" s="298"/>
      <c r="AQ116" s="298"/>
      <c r="AR116" s="298"/>
      <c r="AS116" s="298"/>
      <c r="AT116" s="298"/>
      <c r="AU116" s="298"/>
      <c r="AV116" s="298"/>
      <c r="AW116" s="298"/>
      <c r="AX116" s="298"/>
      <c r="AY116" s="298"/>
      <c r="AZ116" s="298"/>
      <c r="BA116" s="298"/>
      <c r="BB116" s="298"/>
      <c r="BC116" s="298"/>
      <c r="BD116" s="298"/>
      <c r="BE116" s="298"/>
      <c r="BF116" s="298"/>
      <c r="BG116" s="298"/>
      <c r="BH116" s="298"/>
      <c r="BI116" s="298"/>
      <c r="BJ116" s="298"/>
      <c r="BK116" s="298"/>
      <c r="BL116" s="298"/>
      <c r="BM116" s="298"/>
      <c r="BN116" s="298"/>
      <c r="BO116" s="298"/>
      <c r="BP116" s="298"/>
      <c r="BQ116" s="298"/>
      <c r="BR116" s="298"/>
      <c r="BS116" s="298"/>
      <c r="BT116" s="298"/>
      <c r="BU116" s="298"/>
      <c r="BV116" s="298"/>
      <c r="BW116" s="298"/>
      <c r="BX116" s="298"/>
    </row>
    <row r="117" spans="1:76" x14ac:dyDescent="0.2">
      <c r="A117" s="298"/>
      <c r="B117" s="302"/>
      <c r="C117" s="302"/>
      <c r="D117" s="302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  <c r="AP117" s="298"/>
      <c r="AQ117" s="298"/>
      <c r="AR117" s="298"/>
      <c r="AS117" s="298"/>
      <c r="AT117" s="298"/>
      <c r="AU117" s="298"/>
      <c r="AV117" s="298"/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/>
      <c r="BQ117" s="298"/>
      <c r="BR117" s="298"/>
      <c r="BS117" s="298"/>
      <c r="BT117" s="298"/>
      <c r="BU117" s="298"/>
      <c r="BV117" s="298"/>
      <c r="BW117" s="298"/>
      <c r="BX117" s="298"/>
    </row>
    <row r="118" spans="1:76" x14ac:dyDescent="0.2">
      <c r="A118" s="298"/>
      <c r="B118" s="302"/>
      <c r="C118" s="302"/>
      <c r="D118" s="302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  <c r="AP118" s="298"/>
      <c r="AQ118" s="298"/>
      <c r="AR118" s="298"/>
      <c r="AS118" s="298"/>
      <c r="AT118" s="298"/>
      <c r="AU118" s="298"/>
      <c r="AV118" s="298"/>
      <c r="AW118" s="298"/>
      <c r="AX118" s="298"/>
      <c r="AY118" s="298"/>
      <c r="AZ118" s="298"/>
      <c r="BA118" s="298"/>
      <c r="BB118" s="298"/>
      <c r="BC118" s="298"/>
      <c r="BD118" s="298"/>
      <c r="BE118" s="298"/>
      <c r="BF118" s="298"/>
      <c r="BG118" s="298"/>
      <c r="BH118" s="298"/>
      <c r="BI118" s="298"/>
      <c r="BJ118" s="298"/>
      <c r="BK118" s="298"/>
      <c r="BL118" s="298"/>
      <c r="BM118" s="298"/>
      <c r="BN118" s="298"/>
      <c r="BO118" s="298"/>
      <c r="BP118" s="298"/>
      <c r="BQ118" s="298"/>
      <c r="BR118" s="298"/>
      <c r="BS118" s="298"/>
      <c r="BT118" s="298"/>
      <c r="BU118" s="298"/>
      <c r="BV118" s="298"/>
      <c r="BW118" s="298"/>
      <c r="BX118" s="298"/>
    </row>
    <row r="119" spans="1:76" x14ac:dyDescent="0.2">
      <c r="A119" s="298"/>
      <c r="B119" s="302"/>
      <c r="C119" s="302"/>
      <c r="D119" s="302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  <c r="AP119" s="298"/>
      <c r="AQ119" s="298"/>
      <c r="AR119" s="298"/>
      <c r="AS119" s="298"/>
      <c r="AT119" s="298"/>
      <c r="AU119" s="298"/>
      <c r="AV119" s="298"/>
      <c r="AW119" s="298"/>
      <c r="AX119" s="298"/>
      <c r="AY119" s="298"/>
      <c r="AZ119" s="298"/>
      <c r="BA119" s="298"/>
      <c r="BB119" s="298"/>
      <c r="BC119" s="298"/>
      <c r="BD119" s="298"/>
      <c r="BE119" s="298"/>
      <c r="BF119" s="298"/>
      <c r="BG119" s="298"/>
      <c r="BH119" s="298"/>
      <c r="BI119" s="298"/>
      <c r="BJ119" s="298"/>
      <c r="BK119" s="298"/>
      <c r="BL119" s="298"/>
      <c r="BM119" s="298"/>
      <c r="BN119" s="298"/>
      <c r="BO119" s="298"/>
      <c r="BP119" s="298"/>
      <c r="BQ119" s="298"/>
      <c r="BR119" s="298"/>
      <c r="BS119" s="298"/>
      <c r="BT119" s="298"/>
      <c r="BU119" s="298"/>
      <c r="BV119" s="298"/>
      <c r="BW119" s="298"/>
      <c r="BX119" s="298"/>
    </row>
    <row r="120" spans="1:76" x14ac:dyDescent="0.2">
      <c r="A120" s="298"/>
      <c r="B120" s="302"/>
      <c r="C120" s="302"/>
      <c r="D120" s="302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/>
      <c r="AN120" s="298"/>
      <c r="AO120" s="298"/>
      <c r="AP120" s="298"/>
      <c r="AQ120" s="298"/>
      <c r="AR120" s="298"/>
      <c r="AS120" s="298"/>
      <c r="AT120" s="298"/>
      <c r="AU120" s="298"/>
      <c r="AV120" s="298"/>
      <c r="AW120" s="298"/>
      <c r="AX120" s="298"/>
      <c r="AY120" s="298"/>
      <c r="AZ120" s="298"/>
      <c r="BA120" s="298"/>
      <c r="BB120" s="298"/>
      <c r="BC120" s="298"/>
      <c r="BD120" s="298"/>
      <c r="BE120" s="298"/>
      <c r="BF120" s="298"/>
      <c r="BG120" s="298"/>
      <c r="BH120" s="298"/>
      <c r="BI120" s="298"/>
      <c r="BJ120" s="298"/>
      <c r="BK120" s="298"/>
      <c r="BL120" s="298"/>
      <c r="BM120" s="298"/>
      <c r="BN120" s="298"/>
      <c r="BO120" s="298"/>
      <c r="BP120" s="298"/>
      <c r="BQ120" s="298"/>
      <c r="BR120" s="298"/>
      <c r="BS120" s="298"/>
      <c r="BT120" s="298"/>
      <c r="BU120" s="298"/>
      <c r="BV120" s="298"/>
      <c r="BW120" s="298"/>
      <c r="BX120" s="298"/>
    </row>
    <row r="121" spans="1:76" x14ac:dyDescent="0.2">
      <c r="A121" s="298"/>
      <c r="B121" s="302"/>
      <c r="C121" s="302"/>
      <c r="D121" s="302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  <c r="AP121" s="298"/>
      <c r="AQ121" s="298"/>
      <c r="AR121" s="298"/>
      <c r="AS121" s="298"/>
      <c r="AT121" s="298"/>
      <c r="AU121" s="298"/>
      <c r="AV121" s="298"/>
      <c r="AW121" s="298"/>
      <c r="AX121" s="298"/>
      <c r="AY121" s="298"/>
      <c r="AZ121" s="298"/>
      <c r="BA121" s="298"/>
      <c r="BB121" s="298"/>
      <c r="BC121" s="298"/>
      <c r="BD121" s="298"/>
      <c r="BE121" s="298"/>
      <c r="BF121" s="298"/>
      <c r="BG121" s="298"/>
      <c r="BH121" s="298"/>
      <c r="BI121" s="298"/>
      <c r="BJ121" s="298"/>
      <c r="BK121" s="298"/>
      <c r="BL121" s="298"/>
      <c r="BM121" s="298"/>
      <c r="BN121" s="298"/>
      <c r="BO121" s="298"/>
      <c r="BP121" s="298"/>
      <c r="BQ121" s="298"/>
      <c r="BR121" s="298"/>
      <c r="BS121" s="298"/>
      <c r="BT121" s="298"/>
      <c r="BU121" s="298"/>
      <c r="BV121" s="298"/>
      <c r="BW121" s="298"/>
      <c r="BX121" s="298"/>
    </row>
    <row r="122" spans="1:76" x14ac:dyDescent="0.2">
      <c r="A122" s="298"/>
      <c r="B122" s="302"/>
      <c r="C122" s="302"/>
      <c r="D122" s="302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  <c r="AP122" s="298"/>
      <c r="AQ122" s="298"/>
      <c r="AR122" s="298"/>
      <c r="AS122" s="298"/>
      <c r="AT122" s="298"/>
      <c r="AU122" s="298"/>
      <c r="AV122" s="298"/>
      <c r="AW122" s="298"/>
      <c r="AX122" s="298"/>
      <c r="AY122" s="298"/>
      <c r="AZ122" s="298"/>
      <c r="BA122" s="298"/>
      <c r="BB122" s="298"/>
      <c r="BC122" s="298"/>
      <c r="BD122" s="298"/>
      <c r="BE122" s="298"/>
      <c r="BF122" s="298"/>
      <c r="BG122" s="298"/>
      <c r="BH122" s="298"/>
      <c r="BI122" s="298"/>
      <c r="BJ122" s="298"/>
      <c r="BK122" s="298"/>
      <c r="BL122" s="298"/>
      <c r="BM122" s="298"/>
      <c r="BN122" s="298"/>
      <c r="BO122" s="298"/>
      <c r="BP122" s="298"/>
      <c r="BQ122" s="298"/>
      <c r="BR122" s="298"/>
      <c r="BS122" s="298"/>
      <c r="BT122" s="298"/>
      <c r="BU122" s="298"/>
      <c r="BV122" s="298"/>
      <c r="BW122" s="298"/>
      <c r="BX122" s="298"/>
    </row>
    <row r="123" spans="1:76" x14ac:dyDescent="0.2">
      <c r="A123" s="298"/>
      <c r="B123" s="302"/>
      <c r="C123" s="302"/>
      <c r="D123" s="302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  <c r="AP123" s="298"/>
      <c r="AQ123" s="298"/>
      <c r="AR123" s="298"/>
      <c r="AS123" s="298"/>
      <c r="AT123" s="298"/>
      <c r="AU123" s="298"/>
      <c r="AV123" s="298"/>
      <c r="AW123" s="298"/>
      <c r="AX123" s="298"/>
      <c r="AY123" s="298"/>
      <c r="AZ123" s="298"/>
      <c r="BA123" s="298"/>
      <c r="BB123" s="298"/>
      <c r="BC123" s="298"/>
      <c r="BD123" s="298"/>
      <c r="BE123" s="298"/>
      <c r="BF123" s="298"/>
      <c r="BG123" s="298"/>
      <c r="BH123" s="298"/>
      <c r="BI123" s="298"/>
      <c r="BJ123" s="298"/>
      <c r="BK123" s="298"/>
      <c r="BL123" s="298"/>
      <c r="BM123" s="298"/>
      <c r="BN123" s="298"/>
      <c r="BO123" s="298"/>
      <c r="BP123" s="298"/>
      <c r="BQ123" s="298"/>
      <c r="BR123" s="298"/>
      <c r="BS123" s="298"/>
      <c r="BT123" s="298"/>
      <c r="BU123" s="298"/>
      <c r="BV123" s="298"/>
      <c r="BW123" s="298"/>
      <c r="BX123" s="298"/>
    </row>
    <row r="124" spans="1:76" x14ac:dyDescent="0.2">
      <c r="A124" s="298"/>
      <c r="B124" s="302"/>
      <c r="C124" s="302"/>
      <c r="D124" s="302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/>
      <c r="AN124" s="298"/>
      <c r="AO124" s="298"/>
      <c r="AP124" s="298"/>
      <c r="AQ124" s="298"/>
      <c r="AR124" s="298"/>
      <c r="AS124" s="298"/>
      <c r="AT124" s="298"/>
      <c r="AU124" s="298"/>
      <c r="AV124" s="298"/>
      <c r="AW124" s="298"/>
      <c r="AX124" s="298"/>
      <c r="AY124" s="298"/>
      <c r="AZ124" s="298"/>
      <c r="BA124" s="298"/>
      <c r="BB124" s="298"/>
      <c r="BC124" s="298"/>
      <c r="BD124" s="298"/>
      <c r="BE124" s="298"/>
      <c r="BF124" s="298"/>
      <c r="BG124" s="298"/>
      <c r="BH124" s="298"/>
      <c r="BI124" s="298"/>
      <c r="BJ124" s="298"/>
      <c r="BK124" s="298"/>
      <c r="BL124" s="298"/>
      <c r="BM124" s="298"/>
      <c r="BN124" s="298"/>
      <c r="BO124" s="298"/>
      <c r="BP124" s="298"/>
      <c r="BQ124" s="298"/>
      <c r="BR124" s="298"/>
      <c r="BS124" s="298"/>
      <c r="BT124" s="298"/>
      <c r="BU124" s="298"/>
      <c r="BV124" s="298"/>
      <c r="BW124" s="298"/>
      <c r="BX124" s="298"/>
    </row>
    <row r="125" spans="1:76" x14ac:dyDescent="0.2">
      <c r="A125" s="298"/>
      <c r="B125" s="302"/>
      <c r="C125" s="302"/>
      <c r="D125" s="302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  <c r="AP125" s="298"/>
      <c r="AQ125" s="298"/>
      <c r="AR125" s="298"/>
      <c r="AS125" s="298"/>
      <c r="AT125" s="298"/>
      <c r="AU125" s="298"/>
      <c r="AV125" s="298"/>
      <c r="AW125" s="298"/>
      <c r="AX125" s="298"/>
      <c r="AY125" s="298"/>
      <c r="AZ125" s="298"/>
      <c r="BA125" s="298"/>
      <c r="BB125" s="298"/>
      <c r="BC125" s="298"/>
      <c r="BD125" s="298"/>
      <c r="BE125" s="298"/>
      <c r="BF125" s="298"/>
      <c r="BG125" s="298"/>
      <c r="BH125" s="298"/>
      <c r="BI125" s="298"/>
      <c r="BJ125" s="298"/>
      <c r="BK125" s="298"/>
      <c r="BL125" s="298"/>
      <c r="BM125" s="298"/>
      <c r="BN125" s="298"/>
      <c r="BO125" s="298"/>
      <c r="BP125" s="298"/>
      <c r="BQ125" s="298"/>
      <c r="BR125" s="298"/>
      <c r="BS125" s="298"/>
      <c r="BT125" s="298"/>
      <c r="BU125" s="298"/>
      <c r="BV125" s="298"/>
      <c r="BW125" s="298"/>
      <c r="BX125" s="298"/>
    </row>
    <row r="126" spans="1:76" x14ac:dyDescent="0.2">
      <c r="A126" s="298"/>
      <c r="B126" s="302"/>
      <c r="C126" s="302"/>
      <c r="D126" s="302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  <c r="AP126" s="298"/>
      <c r="AQ126" s="298"/>
      <c r="AR126" s="298"/>
      <c r="AS126" s="298"/>
      <c r="AT126" s="298"/>
      <c r="AU126" s="298"/>
      <c r="AV126" s="298"/>
      <c r="AW126" s="298"/>
      <c r="AX126" s="298"/>
      <c r="AY126" s="298"/>
      <c r="AZ126" s="298"/>
      <c r="BA126" s="298"/>
      <c r="BB126" s="298"/>
      <c r="BC126" s="298"/>
      <c r="BD126" s="298"/>
      <c r="BE126" s="298"/>
      <c r="BF126" s="298"/>
      <c r="BG126" s="298"/>
      <c r="BH126" s="298"/>
      <c r="BI126" s="298"/>
      <c r="BJ126" s="298"/>
      <c r="BK126" s="298"/>
      <c r="BL126" s="298"/>
      <c r="BM126" s="298"/>
      <c r="BN126" s="298"/>
      <c r="BO126" s="298"/>
      <c r="BP126" s="298"/>
      <c r="BQ126" s="298"/>
      <c r="BR126" s="298"/>
      <c r="BS126" s="298"/>
      <c r="BT126" s="298"/>
      <c r="BU126" s="298"/>
      <c r="BV126" s="298"/>
      <c r="BW126" s="298"/>
      <c r="BX126" s="298"/>
    </row>
    <row r="127" spans="1:76" x14ac:dyDescent="0.2">
      <c r="A127" s="298"/>
      <c r="B127" s="302"/>
      <c r="C127" s="302"/>
      <c r="D127" s="302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  <c r="AP127" s="298"/>
      <c r="AQ127" s="298"/>
      <c r="AR127" s="298"/>
      <c r="AS127" s="298"/>
      <c r="AT127" s="298"/>
      <c r="AU127" s="298"/>
      <c r="AV127" s="298"/>
      <c r="AW127" s="298"/>
      <c r="AX127" s="298"/>
      <c r="AY127" s="298"/>
      <c r="AZ127" s="298"/>
      <c r="BA127" s="298"/>
      <c r="BB127" s="298"/>
      <c r="BC127" s="298"/>
      <c r="BD127" s="298"/>
      <c r="BE127" s="298"/>
      <c r="BF127" s="298"/>
      <c r="BG127" s="298"/>
      <c r="BH127" s="298"/>
      <c r="BI127" s="298"/>
      <c r="BJ127" s="298"/>
      <c r="BK127" s="298"/>
      <c r="BL127" s="298"/>
      <c r="BM127" s="298"/>
      <c r="BN127" s="298"/>
      <c r="BO127" s="298"/>
      <c r="BP127" s="298"/>
      <c r="BQ127" s="298"/>
      <c r="BR127" s="298"/>
      <c r="BS127" s="298"/>
      <c r="BT127" s="298"/>
      <c r="BU127" s="298"/>
      <c r="BV127" s="298"/>
      <c r="BW127" s="298"/>
      <c r="BX127" s="298"/>
    </row>
    <row r="128" spans="1:76" x14ac:dyDescent="0.2">
      <c r="A128" s="298"/>
      <c r="B128" s="302"/>
      <c r="C128" s="302"/>
      <c r="D128" s="302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  <c r="AP128" s="298"/>
      <c r="AQ128" s="298"/>
      <c r="AR128" s="298"/>
      <c r="AS128" s="298"/>
      <c r="AT128" s="298"/>
      <c r="AU128" s="298"/>
      <c r="AV128" s="298"/>
      <c r="AW128" s="298"/>
      <c r="AX128" s="298"/>
      <c r="AY128" s="298"/>
      <c r="AZ128" s="298"/>
      <c r="BA128" s="298"/>
      <c r="BB128" s="298"/>
      <c r="BC128" s="298"/>
      <c r="BD128" s="298"/>
      <c r="BE128" s="298"/>
      <c r="BF128" s="298"/>
      <c r="BG128" s="298"/>
      <c r="BH128" s="298"/>
      <c r="BI128" s="298"/>
      <c r="BJ128" s="298"/>
      <c r="BK128" s="298"/>
      <c r="BL128" s="298"/>
      <c r="BM128" s="298"/>
      <c r="BN128" s="298"/>
      <c r="BO128" s="298"/>
      <c r="BP128" s="298"/>
      <c r="BQ128" s="298"/>
      <c r="BR128" s="298"/>
      <c r="BS128" s="298"/>
      <c r="BT128" s="298"/>
      <c r="BU128" s="298"/>
      <c r="BV128" s="298"/>
      <c r="BW128" s="298"/>
      <c r="BX128" s="298"/>
    </row>
    <row r="129" spans="1:76" x14ac:dyDescent="0.2">
      <c r="A129" s="298"/>
      <c r="B129" s="302"/>
      <c r="C129" s="302"/>
      <c r="D129" s="302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  <c r="AP129" s="298"/>
      <c r="AQ129" s="298"/>
      <c r="AR129" s="298"/>
      <c r="AS129" s="298"/>
      <c r="AT129" s="298"/>
      <c r="AU129" s="298"/>
      <c r="AV129" s="298"/>
      <c r="AW129" s="298"/>
      <c r="AX129" s="298"/>
      <c r="AY129" s="298"/>
      <c r="AZ129" s="298"/>
      <c r="BA129" s="298"/>
      <c r="BB129" s="298"/>
      <c r="BC129" s="298"/>
      <c r="BD129" s="298"/>
      <c r="BE129" s="298"/>
      <c r="BF129" s="298"/>
      <c r="BG129" s="298"/>
      <c r="BH129" s="298"/>
      <c r="BI129" s="298"/>
      <c r="BJ129" s="298"/>
      <c r="BK129" s="298"/>
      <c r="BL129" s="298"/>
      <c r="BM129" s="298"/>
      <c r="BN129" s="298"/>
      <c r="BO129" s="298"/>
      <c r="BP129" s="298"/>
      <c r="BQ129" s="298"/>
      <c r="BR129" s="298"/>
      <c r="BS129" s="298"/>
      <c r="BT129" s="298"/>
      <c r="BU129" s="298"/>
      <c r="BV129" s="298"/>
      <c r="BW129" s="298"/>
      <c r="BX129" s="298"/>
    </row>
    <row r="130" spans="1:76" x14ac:dyDescent="0.2">
      <c r="A130" s="298"/>
      <c r="B130" s="302"/>
      <c r="C130" s="302"/>
      <c r="D130" s="302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  <c r="AP130" s="298"/>
      <c r="AQ130" s="298"/>
      <c r="AR130" s="298"/>
      <c r="AS130" s="298"/>
      <c r="AT130" s="298"/>
      <c r="AU130" s="298"/>
      <c r="AV130" s="298"/>
      <c r="AW130" s="298"/>
      <c r="AX130" s="298"/>
      <c r="AY130" s="298"/>
      <c r="AZ130" s="298"/>
      <c r="BA130" s="298"/>
      <c r="BB130" s="298"/>
      <c r="BC130" s="298"/>
      <c r="BD130" s="298"/>
      <c r="BE130" s="298"/>
      <c r="BF130" s="298"/>
      <c r="BG130" s="298"/>
      <c r="BH130" s="298"/>
      <c r="BI130" s="298"/>
      <c r="BJ130" s="298"/>
      <c r="BK130" s="298"/>
      <c r="BL130" s="298"/>
      <c r="BM130" s="298"/>
      <c r="BN130" s="298"/>
      <c r="BO130" s="298"/>
      <c r="BP130" s="298"/>
      <c r="BQ130" s="298"/>
      <c r="BR130" s="298"/>
      <c r="BS130" s="298"/>
      <c r="BT130" s="298"/>
      <c r="BU130" s="298"/>
      <c r="BV130" s="298"/>
      <c r="BW130" s="298"/>
      <c r="BX130" s="298"/>
    </row>
    <row r="131" spans="1:76" x14ac:dyDescent="0.2">
      <c r="A131" s="298"/>
      <c r="B131" s="302"/>
      <c r="C131" s="302"/>
      <c r="D131" s="302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  <c r="AP131" s="298"/>
      <c r="AQ131" s="298"/>
      <c r="AR131" s="298"/>
      <c r="AS131" s="298"/>
      <c r="AT131" s="298"/>
      <c r="AU131" s="298"/>
      <c r="AV131" s="298"/>
      <c r="AW131" s="298"/>
      <c r="AX131" s="298"/>
      <c r="AY131" s="298"/>
      <c r="AZ131" s="298"/>
      <c r="BA131" s="298"/>
      <c r="BB131" s="298"/>
      <c r="BC131" s="298"/>
      <c r="BD131" s="298"/>
      <c r="BE131" s="298"/>
      <c r="BF131" s="298"/>
      <c r="BG131" s="298"/>
      <c r="BH131" s="298"/>
      <c r="BI131" s="298"/>
      <c r="BJ131" s="298"/>
      <c r="BK131" s="298"/>
      <c r="BL131" s="298"/>
      <c r="BM131" s="298"/>
      <c r="BN131" s="298"/>
      <c r="BO131" s="298"/>
      <c r="BP131" s="298"/>
      <c r="BQ131" s="298"/>
      <c r="BR131" s="298"/>
      <c r="BS131" s="298"/>
      <c r="BT131" s="298"/>
      <c r="BU131" s="298"/>
      <c r="BV131" s="298"/>
      <c r="BW131" s="298"/>
      <c r="BX131" s="298"/>
    </row>
    <row r="132" spans="1:76" x14ac:dyDescent="0.2">
      <c r="A132" s="298"/>
      <c r="B132" s="302"/>
      <c r="C132" s="302"/>
      <c r="D132" s="302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98"/>
      <c r="AJ132" s="298"/>
      <c r="AK132" s="298"/>
      <c r="AL132" s="298"/>
      <c r="AM132" s="298"/>
      <c r="AN132" s="298"/>
      <c r="AO132" s="298"/>
      <c r="AP132" s="298"/>
      <c r="AQ132" s="298"/>
      <c r="AR132" s="298"/>
      <c r="AS132" s="298"/>
      <c r="AT132" s="298"/>
      <c r="AU132" s="298"/>
      <c r="AV132" s="298"/>
      <c r="AW132" s="298"/>
      <c r="AX132" s="298"/>
      <c r="AY132" s="298"/>
      <c r="AZ132" s="298"/>
      <c r="BA132" s="298"/>
      <c r="BB132" s="298"/>
      <c r="BC132" s="298"/>
      <c r="BD132" s="298"/>
      <c r="BE132" s="298"/>
      <c r="BF132" s="298"/>
      <c r="BG132" s="298"/>
      <c r="BH132" s="298"/>
      <c r="BI132" s="298"/>
      <c r="BJ132" s="298"/>
      <c r="BK132" s="298"/>
      <c r="BL132" s="298"/>
      <c r="BM132" s="298"/>
      <c r="BN132" s="298"/>
      <c r="BO132" s="298"/>
      <c r="BP132" s="298"/>
      <c r="BQ132" s="298"/>
      <c r="BR132" s="298"/>
      <c r="BS132" s="298"/>
      <c r="BT132" s="298"/>
      <c r="BU132" s="298"/>
      <c r="BV132" s="298"/>
      <c r="BW132" s="298"/>
      <c r="BX132" s="298"/>
    </row>
    <row r="133" spans="1:76" x14ac:dyDescent="0.2">
      <c r="A133" s="298"/>
      <c r="B133" s="302"/>
      <c r="C133" s="302"/>
      <c r="D133" s="302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/>
      <c r="AJ133" s="298"/>
      <c r="AK133" s="298"/>
      <c r="AL133" s="298"/>
      <c r="AM133" s="298"/>
      <c r="AN133" s="298"/>
      <c r="AO133" s="298"/>
      <c r="AP133" s="298"/>
      <c r="AQ133" s="298"/>
      <c r="AR133" s="298"/>
      <c r="AS133" s="298"/>
      <c r="AT133" s="298"/>
      <c r="AU133" s="298"/>
      <c r="AV133" s="298"/>
      <c r="AW133" s="298"/>
      <c r="AX133" s="298"/>
      <c r="AY133" s="298"/>
      <c r="AZ133" s="298"/>
      <c r="BA133" s="298"/>
      <c r="BB133" s="298"/>
      <c r="BC133" s="298"/>
      <c r="BD133" s="298"/>
      <c r="BE133" s="298"/>
      <c r="BF133" s="298"/>
      <c r="BG133" s="298"/>
      <c r="BH133" s="298"/>
      <c r="BI133" s="298"/>
      <c r="BJ133" s="298"/>
      <c r="BK133" s="298"/>
      <c r="BL133" s="298"/>
      <c r="BM133" s="298"/>
      <c r="BN133" s="298"/>
      <c r="BO133" s="298"/>
      <c r="BP133" s="298"/>
      <c r="BQ133" s="298"/>
      <c r="BR133" s="298"/>
      <c r="BS133" s="298"/>
      <c r="BT133" s="298"/>
      <c r="BU133" s="298"/>
      <c r="BV133" s="298"/>
      <c r="BW133" s="298"/>
      <c r="BX133" s="298"/>
    </row>
    <row r="134" spans="1:76" x14ac:dyDescent="0.2">
      <c r="A134" s="298"/>
      <c r="B134" s="302"/>
      <c r="C134" s="302"/>
      <c r="D134" s="302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  <c r="AI134" s="298"/>
      <c r="AJ134" s="298"/>
      <c r="AK134" s="298"/>
      <c r="AL134" s="298"/>
      <c r="AM134" s="298"/>
      <c r="AN134" s="298"/>
      <c r="AO134" s="298"/>
      <c r="AP134" s="298"/>
      <c r="AQ134" s="298"/>
      <c r="AR134" s="298"/>
      <c r="AS134" s="298"/>
      <c r="AT134" s="298"/>
      <c r="AU134" s="298"/>
      <c r="AV134" s="298"/>
      <c r="AW134" s="298"/>
      <c r="AX134" s="298"/>
      <c r="AY134" s="298"/>
      <c r="AZ134" s="298"/>
      <c r="BA134" s="298"/>
      <c r="BB134" s="298"/>
      <c r="BC134" s="298"/>
      <c r="BD134" s="298"/>
      <c r="BE134" s="298"/>
      <c r="BF134" s="298"/>
      <c r="BG134" s="298"/>
      <c r="BH134" s="298"/>
      <c r="BI134" s="298"/>
      <c r="BJ134" s="298"/>
      <c r="BK134" s="298"/>
      <c r="BL134" s="298"/>
      <c r="BM134" s="298"/>
      <c r="BN134" s="298"/>
      <c r="BO134" s="298"/>
      <c r="BP134" s="298"/>
      <c r="BQ134" s="298"/>
      <c r="BR134" s="298"/>
      <c r="BS134" s="298"/>
      <c r="BT134" s="298"/>
      <c r="BU134" s="298"/>
      <c r="BV134" s="298"/>
      <c r="BW134" s="298"/>
      <c r="BX134" s="298"/>
    </row>
    <row r="135" spans="1:76" x14ac:dyDescent="0.2">
      <c r="A135" s="298"/>
      <c r="B135" s="302"/>
      <c r="C135" s="302"/>
      <c r="D135" s="302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/>
      <c r="AJ135" s="298"/>
      <c r="AK135" s="298"/>
      <c r="AL135" s="298"/>
      <c r="AM135" s="298"/>
      <c r="AN135" s="298"/>
      <c r="AO135" s="298"/>
      <c r="AP135" s="298"/>
      <c r="AQ135" s="298"/>
      <c r="AR135" s="298"/>
      <c r="AS135" s="298"/>
      <c r="AT135" s="298"/>
      <c r="AU135" s="298"/>
      <c r="AV135" s="298"/>
      <c r="AW135" s="298"/>
      <c r="AX135" s="298"/>
      <c r="AY135" s="298"/>
      <c r="AZ135" s="298"/>
      <c r="BA135" s="298"/>
      <c r="BB135" s="298"/>
      <c r="BC135" s="298"/>
      <c r="BD135" s="298"/>
      <c r="BE135" s="298"/>
      <c r="BF135" s="298"/>
      <c r="BG135" s="298"/>
      <c r="BH135" s="298"/>
      <c r="BI135" s="298"/>
      <c r="BJ135" s="298"/>
      <c r="BK135" s="298"/>
      <c r="BL135" s="298"/>
      <c r="BM135" s="298"/>
      <c r="BN135" s="298"/>
      <c r="BO135" s="298"/>
      <c r="BP135" s="298"/>
      <c r="BQ135" s="298"/>
      <c r="BR135" s="298"/>
      <c r="BS135" s="298"/>
      <c r="BT135" s="298"/>
      <c r="BU135" s="298"/>
      <c r="BV135" s="298"/>
      <c r="BW135" s="298"/>
      <c r="BX135" s="298"/>
    </row>
    <row r="136" spans="1:76" x14ac:dyDescent="0.2">
      <c r="A136" s="298"/>
      <c r="B136" s="302"/>
      <c r="C136" s="302"/>
      <c r="D136" s="302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  <c r="AP136" s="298"/>
      <c r="AQ136" s="298"/>
      <c r="AR136" s="298"/>
      <c r="AS136" s="298"/>
      <c r="AT136" s="298"/>
      <c r="AU136" s="298"/>
      <c r="AV136" s="298"/>
      <c r="AW136" s="298"/>
      <c r="AX136" s="298"/>
      <c r="AY136" s="298"/>
      <c r="AZ136" s="298"/>
      <c r="BA136" s="298"/>
      <c r="BB136" s="298"/>
      <c r="BC136" s="298"/>
      <c r="BD136" s="298"/>
      <c r="BE136" s="298"/>
      <c r="BF136" s="298"/>
      <c r="BG136" s="298"/>
      <c r="BH136" s="298"/>
      <c r="BI136" s="298"/>
      <c r="BJ136" s="298"/>
      <c r="BK136" s="298"/>
      <c r="BL136" s="298"/>
      <c r="BM136" s="298"/>
      <c r="BN136" s="298"/>
      <c r="BO136" s="298"/>
      <c r="BP136" s="298"/>
      <c r="BQ136" s="298"/>
      <c r="BR136" s="298"/>
      <c r="BS136" s="298"/>
      <c r="BT136" s="298"/>
      <c r="BU136" s="298"/>
      <c r="BV136" s="298"/>
      <c r="BW136" s="298"/>
      <c r="BX136" s="298"/>
    </row>
  </sheetData>
  <sheetProtection algorithmName="SHA-512" hashValue="kHzhGdZiVg3+w1mpd4xKuO/YRaQkQme7MLsHf2BhVGPMGFxi0jvp91lPdmBTNjMN1fa1cE03eR8n2vx8yeCh3g==" saltValue="jPeRED6hJ/wzR4r46t1khw==" spinCount="100000" sheet="1" formatCells="0" formatColumns="0" formatRows="0" insertColumns="0" insertRows="0" insertHyperlinks="0" deleteColumns="0" deleteRows="0" selectLockedCells="1" sort="0" autoFilter="0" pivotTables="0"/>
  <mergeCells count="23">
    <mergeCell ref="A1:N1"/>
    <mergeCell ref="D2:N2"/>
    <mergeCell ref="D3:K3"/>
    <mergeCell ref="A4:F4"/>
    <mergeCell ref="K4:M4"/>
    <mergeCell ref="A2:B2"/>
    <mergeCell ref="A3:B3"/>
    <mergeCell ref="P27:R27"/>
    <mergeCell ref="W28:X28"/>
    <mergeCell ref="E10:K10"/>
    <mergeCell ref="L10:M10"/>
    <mergeCell ref="A30:H30"/>
    <mergeCell ref="O29:Q29"/>
    <mergeCell ref="R29:S29"/>
    <mergeCell ref="A28:H28"/>
    <mergeCell ref="A29:H29"/>
    <mergeCell ref="W9:Z9"/>
    <mergeCell ref="X10:Y10"/>
    <mergeCell ref="O9:S9"/>
    <mergeCell ref="P10:S10"/>
    <mergeCell ref="A5:F5"/>
    <mergeCell ref="H5:N5"/>
    <mergeCell ref="E9:M9"/>
  </mergeCells>
  <printOptions horizontalCentered="1" verticalCentered="1"/>
  <pageMargins left="0.31496062992125984" right="0.31496062992125984" top="0.35433070866141736" bottom="0.35433070866141736" header="0" footer="0"/>
  <pageSetup paperSize="9" scale="75" orientation="landscape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31" r:id="rId4" name="Check Box 23">
              <controlPr defaultSize="0" autoFill="0" autoLine="0" autoPict="0">
                <anchor moveWithCells="1">
                  <from>
                    <xdr:col>3</xdr:col>
                    <xdr:colOff>19050</xdr:colOff>
                    <xdr:row>11</xdr:row>
                    <xdr:rowOff>19050</xdr:rowOff>
                  </from>
                  <to>
                    <xdr:col>4</xdr:col>
                    <xdr:colOff>76200</xdr:colOff>
                    <xdr:row>11</xdr:row>
                    <xdr:rowOff>238125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xWindow="281" yWindow="297" count="1">
        <x14:dataValidation type="list" allowBlank="1" showInputMessage="1" showErrorMessage="1" prompt="Choisissez votre couleur" xr:uid="{00000000-0002-0000-0100-000001000000}">
          <x14:formula1>
            <xm:f>'Coul_Kromya-MY4'!$A$25:$A$189</xm:f>
          </x14:formula1>
          <xm:sqref>H5:N5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11</vt:i4>
      </vt:variant>
    </vt:vector>
  </HeadingPairs>
  <TitlesOfParts>
    <vt:vector size="14" baseType="lpstr">
      <vt:lpstr>Dose_couleurs_KROMYA-MY1</vt:lpstr>
      <vt:lpstr>Coul_Kromya-MY4</vt:lpstr>
      <vt:lpstr>Vos Besoins - Kromya MY4</vt:lpstr>
      <vt:lpstr>KROMYA_MY4</vt:lpstr>
      <vt:lpstr>KROMYAMY4_Type</vt:lpstr>
      <vt:lpstr>Kromyamy4Coul_Col1</vt:lpstr>
      <vt:lpstr>'Coul_Kromya-MY4'!Kromyamy4Coul_Conso</vt:lpstr>
      <vt:lpstr>Kromyamy4Coul_Gamme</vt:lpstr>
      <vt:lpstr>Kromyamy4Coul_Table</vt:lpstr>
      <vt:lpstr>Kromyamy4Type_Col1</vt:lpstr>
      <vt:lpstr>Kromyamy4Type_Gamme</vt:lpstr>
      <vt:lpstr>Kromyamy4Type_Prix</vt:lpstr>
      <vt:lpstr>Kromyamy4Type_Table</vt:lpstr>
      <vt:lpstr>'Vos Besoins - Kromya MY4'!Zone_d_impression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GOEPFERT GUY</dc:creator>
  <cp:lastModifiedBy>GOEPFERT</cp:lastModifiedBy>
  <cp:lastPrinted>2018-08-07T15:50:26Z</cp:lastPrinted>
  <dcterms:created xsi:type="dcterms:W3CDTF">2013-08-13T14:52:03Z</dcterms:created>
  <dcterms:modified xsi:type="dcterms:W3CDTF">2018-12-18T21:54:55Z</dcterms:modified>
</cp:coreProperties>
</file>