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codeName="ThisWorkbook" defaultThemeVersion="124226"/>
  <mc:AlternateContent xmlns:mc="http://schemas.openxmlformats.org/markup-compatibility/2006">
    <mc:Choice Requires="x15">
      <x15ac:absPath xmlns:x15ac="http://schemas.microsoft.com/office/spreadsheetml/2010/11/ac" url="C:\Users\GOEPFERT\Documents\0JadecorDocs\wordpress\2019-Sauvegarde-Site-Peinture\03-Site contenu\01-Transferer\Documents\Doc-Transferer\09-Tableaux Excel\"/>
    </mc:Choice>
  </mc:AlternateContent>
  <xr:revisionPtr revIDLastSave="0" documentId="13_ncr:1_{D0F5D1F5-E868-48CD-9871-3B2A2DD5B3B5}" xr6:coauthVersionLast="40" xr6:coauthVersionMax="40" xr10:uidLastSave="{00000000-0000-0000-0000-000000000000}"/>
  <workbookProtection workbookAlgorithmName="SHA-512" workbookHashValue="64GlBMkKDxwslcQrBk/jB+KrwUM97NkFQOsQ6Op0chrH3r0E9c/JkB//0knCQGQDxHkWK9qICRNZvRW+sYqzIw==" workbookSaltValue="6rHJRBcloDcZkvG+PsRaHA==" workbookSpinCount="100000" lockStructure="1"/>
  <bookViews>
    <workbookView xWindow="19185" yWindow="-15" windowWidth="9660" windowHeight="12795" firstSheet="2" activeTab="2" xr2:uid="{00000000-000D-0000-FFFF-FFFF00000000}"/>
  </bookViews>
  <sheets>
    <sheet name="Formules" sheetId="8" state="hidden" r:id="rId1"/>
    <sheet name="DonnesP-Verdello" sheetId="1" state="hidden" r:id="rId2"/>
    <sheet name="Vos Besoins-Verdello" sheetId="2" r:id="rId3"/>
    <sheet name="Metre-Verdello" sheetId="7" r:id="rId4"/>
    <sheet name="Verdello images" sheetId="9" state="hidden" r:id="rId5"/>
    <sheet name="CGV PRO" sheetId="4" state="hidden" r:id="rId6"/>
  </sheets>
  <definedNames>
    <definedName name="CodeDP">'DonnesP-Verdello'!$B$11:$E$144</definedName>
    <definedName name="ColP">'DonnesP-Verdello'!$I$18:$I$153</definedName>
    <definedName name="FormDeuxP">IF(OR('DonnesP-Verdello'!XFD1="",COUNTIF(GamP,'DonnesP-Verdello'!XFD1)&gt;0),"",INDEX(OFFSET(ColP,0,SUMPRODUCT((TableP='DonnesP-Verdello'!XFD1)*COLUMN(GamP))-COLUMN(GamP)+1),MATCH('DonnesP-Verdello'!XFD1,OFFSET(ColP,0,SUMPRODUCT((TableP='DonnesP-Verdello'!XFD1)*COLUMN(GamP))-COLUMN(GamP)),0)))</definedName>
    <definedName name="FormP">IF(OR('Vos Besoins-Verdello'!C1="",COUNTIF(GamP, 'Vos Besoins-Verdello'!C1)&gt;0),"",INDEX(OFFSET(ColP,0,SUMPRODUCT((TableP='Vos Besoins-Verdello'!C1)*COLUMN(GamP))-COLUMN(GamP)+1),MATCH('Vos Besoins-Verdello'!C1,OFFSET(ColP,0,SUMPRODUCT((TableP='Vos Besoins-Verdello'!C1)*COLUMN(GamP))-COLUMN(GamP)),0)))</definedName>
    <definedName name="GamP">'DonnesP-Verdello'!$I$17:$J$17</definedName>
    <definedName name="GamPBis">'DonnesP-Verdello'!$I$158:$I$175</definedName>
    <definedName name="MetrProdPx">'Metre-Verdello'!$AB$53:$AE$81</definedName>
    <definedName name="ModeRegP">'DonnesP-Verdello'!$O$3:$O$9</definedName>
    <definedName name="PrimP">'DonnesP-Verdello'!$I$17</definedName>
    <definedName name="RefImg_murs1">OFFSET('Verdello images'!$B$2,MATCH('Metre-Verdello'!$E$21:$F$21,'Verdello images'!$A$2:$A$34,0)-1,)</definedName>
    <definedName name="RefImg_Murs2">OFFSET('Verdello images'!$B$2,MATCH('Metre-Verdello'!$E$23:$F$23,'Verdello images'!$A$2:$A$34,0)-1,)</definedName>
    <definedName name="RefImg_Plafond">OFFSET('Verdello images'!$B$2,MATCH('Metre-Verdello'!$E$19:$F$19,'Verdello images'!$A$2:$A$34,0)-1,)</definedName>
    <definedName name="RefNom_Murs1">'Metre-Verdello'!$AB$3:$AB$36</definedName>
    <definedName name="RefNom_Murs2">'Verdello images'!$A$2:$A$34</definedName>
    <definedName name="RefNom_Plafond">'Verdello images'!$A$2:$A$34</definedName>
    <definedName name="SecteurP">'DonnesP-Verdello'!$Q$3:$Q$109</definedName>
    <definedName name="TableP">'DonnesP-Verdello'!$I$18:$J$153</definedName>
    <definedName name="_xlnm.Print_Area" localSheetId="5">'CGV PRO'!$B$2:$B$83</definedName>
    <definedName name="_xlnm.Print_Area" localSheetId="3">'Metre-Verdello'!$C$2:$R$72</definedName>
    <definedName name="_xlnm.Print_Area" localSheetId="2">'Vos Besoins-Verdello'!$B$3:$J$38</definedName>
  </definedNames>
  <calcPr calcId="181029"/>
</workbook>
</file>

<file path=xl/calcChain.xml><?xml version="1.0" encoding="utf-8"?>
<calcChain xmlns="http://schemas.openxmlformats.org/spreadsheetml/2006/main">
  <c r="F54" i="7" l="1"/>
  <c r="Y48" i="7"/>
  <c r="Y49" i="7" s="1"/>
  <c r="Y53" i="7"/>
  <c r="Y54" i="7" s="1"/>
  <c r="AB54" i="7" s="1"/>
  <c r="Y38" i="7"/>
  <c r="Y36" i="7"/>
  <c r="Y34" i="7"/>
  <c r="Y32" i="7"/>
  <c r="V40" i="7"/>
  <c r="V32" i="7"/>
  <c r="AA49" i="7" l="1"/>
  <c r="O48" i="7" s="1"/>
  <c r="AB49" i="7"/>
  <c r="AA54" i="7"/>
  <c r="M54" i="7"/>
  <c r="M48" i="7"/>
  <c r="I145" i="1"/>
  <c r="J145" i="1"/>
  <c r="I146" i="1"/>
  <c r="J146" i="1"/>
  <c r="I147" i="1"/>
  <c r="J147" i="1"/>
  <c r="I148" i="1"/>
  <c r="J148" i="1"/>
  <c r="I149" i="1"/>
  <c r="J149"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09" i="1"/>
  <c r="J109" i="1"/>
  <c r="I110" i="1"/>
  <c r="J110" i="1"/>
  <c r="I111" i="1"/>
  <c r="J111" i="1"/>
  <c r="I112" i="1"/>
  <c r="J112" i="1"/>
  <c r="I113" i="1"/>
  <c r="J113" i="1"/>
  <c r="I114" i="1"/>
  <c r="J114" i="1"/>
  <c r="I115" i="1"/>
  <c r="J115" i="1"/>
  <c r="I116" i="1"/>
  <c r="J116" i="1"/>
  <c r="I117" i="1"/>
  <c r="J117" i="1"/>
  <c r="I118" i="1"/>
  <c r="J118"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J19" i="1"/>
  <c r="J18" i="1"/>
  <c r="I19" i="1"/>
  <c r="I18" i="1"/>
  <c r="W50" i="7" l="1"/>
  <c r="Y50" i="7" s="1"/>
  <c r="M49" i="7" s="1"/>
  <c r="W55" i="7"/>
  <c r="Y55" i="7" s="1"/>
  <c r="AB55" i="7" s="1"/>
  <c r="O54" i="7"/>
  <c r="D8" i="2"/>
  <c r="AB50" i="7" l="1"/>
  <c r="M55" i="7"/>
  <c r="AA55" i="7"/>
  <c r="AA50" i="7"/>
  <c r="O49" i="7" s="1"/>
  <c r="W51" i="7" l="1"/>
  <c r="Y51" i="7" s="1"/>
  <c r="O55" i="7"/>
  <c r="W56" i="7"/>
  <c r="D5" i="2"/>
  <c r="I8" i="2" s="1"/>
  <c r="L19" i="2"/>
  <c r="K19" i="2"/>
  <c r="M50" i="7" l="1"/>
  <c r="AB51" i="7"/>
  <c r="AA51" i="7"/>
  <c r="W52" i="7" s="1"/>
  <c r="Y56" i="7"/>
  <c r="I10" i="2"/>
  <c r="B10" i="2"/>
  <c r="F48" i="7"/>
  <c r="F42" i="7"/>
  <c r="V38" i="7"/>
  <c r="V36" i="7"/>
  <c r="V34" i="7"/>
  <c r="Y30" i="7"/>
  <c r="Y28" i="7"/>
  <c r="G25" i="7"/>
  <c r="G24" i="7"/>
  <c r="Y43" i="7"/>
  <c r="P17" i="7" s="1"/>
  <c r="O6" i="7"/>
  <c r="F34" i="2"/>
  <c r="I36" i="2"/>
  <c r="I37" i="2"/>
  <c r="M56" i="7" l="1"/>
  <c r="AB56" i="7"/>
  <c r="J59" i="7"/>
  <c r="O50" i="7"/>
  <c r="AA56" i="7"/>
  <c r="Y52" i="7"/>
  <c r="V41" i="7"/>
  <c r="Y41" i="7" s="1"/>
  <c r="Y44" i="7"/>
  <c r="F22" i="2"/>
  <c r="F21" i="2"/>
  <c r="B21" i="2"/>
  <c r="F20" i="2"/>
  <c r="B20" i="2"/>
  <c r="F19" i="2"/>
  <c r="B19" i="2"/>
  <c r="F18" i="2"/>
  <c r="B18" i="2"/>
  <c r="F17" i="2"/>
  <c r="F32" i="2"/>
  <c r="F31" i="2"/>
  <c r="F30" i="2"/>
  <c r="F29" i="2"/>
  <c r="F28" i="2"/>
  <c r="F27" i="2"/>
  <c r="F26" i="2"/>
  <c r="F25" i="2"/>
  <c r="F24" i="2"/>
  <c r="F23" i="2"/>
  <c r="F16" i="2"/>
  <c r="F15" i="2"/>
  <c r="F14" i="2"/>
  <c r="F13" i="2"/>
  <c r="AB44" i="7" l="1"/>
  <c r="M42" i="7"/>
  <c r="M51" i="7"/>
  <c r="AB52" i="7"/>
  <c r="AB48" i="7" s="1"/>
  <c r="O52" i="7" s="1"/>
  <c r="AA52" i="7"/>
  <c r="O56" i="7"/>
  <c r="W57" i="7"/>
  <c r="Y57" i="7" s="1"/>
  <c r="AB57" i="7" s="1"/>
  <c r="AB53" i="7" s="1"/>
  <c r="O58" i="7" s="1"/>
  <c r="AA44" i="7"/>
  <c r="G18" i="2"/>
  <c r="I18" i="2" s="1"/>
  <c r="G19" i="2"/>
  <c r="I19" i="2" s="1"/>
  <c r="G20" i="2"/>
  <c r="I20" i="2" s="1"/>
  <c r="G21" i="2"/>
  <c r="I21" i="2" s="1"/>
  <c r="M57" i="7" l="1"/>
  <c r="AA57" i="7"/>
  <c r="AA48" i="7"/>
  <c r="O51" i="7"/>
  <c r="W45" i="7"/>
  <c r="Y45" i="7" s="1"/>
  <c r="AB45" i="7" s="1"/>
  <c r="O42" i="7"/>
  <c r="J21" i="2"/>
  <c r="J20" i="2"/>
  <c r="J19" i="2"/>
  <c r="J18" i="2"/>
  <c r="AA53" i="7" l="1"/>
  <c r="O57" i="7"/>
  <c r="M43" i="7"/>
  <c r="AA45" i="7"/>
  <c r="M26" i="2"/>
  <c r="L26" i="2"/>
  <c r="K26" i="2"/>
  <c r="M27" i="2"/>
  <c r="L27" i="2"/>
  <c r="K27" i="2"/>
  <c r="M28" i="2"/>
  <c r="L28" i="2"/>
  <c r="K28" i="2"/>
  <c r="M29" i="2"/>
  <c r="L29" i="2"/>
  <c r="K29" i="2"/>
  <c r="B32" i="2"/>
  <c r="B31" i="2"/>
  <c r="B30" i="2"/>
  <c r="B29" i="2"/>
  <c r="B28" i="2"/>
  <c r="B27" i="2"/>
  <c r="J34" i="2"/>
  <c r="M42" i="2" s="1"/>
  <c r="I32" i="2"/>
  <c r="I31" i="2"/>
  <c r="I30" i="2"/>
  <c r="I29" i="2"/>
  <c r="I27" i="2"/>
  <c r="E10" i="2"/>
  <c r="J170" i="1"/>
  <c r="I158" i="1"/>
  <c r="J14" i="1"/>
  <c r="B22" i="2"/>
  <c r="M15" i="1"/>
  <c r="J15" i="1"/>
  <c r="M14" i="1"/>
  <c r="M13" i="1"/>
  <c r="J13" i="1"/>
  <c r="J11" i="1"/>
  <c r="O43" i="7" l="1"/>
  <c r="W46" i="7"/>
  <c r="Y46" i="7" s="1"/>
  <c r="AB46" i="7" s="1"/>
  <c r="G22" i="2"/>
  <c r="I22" i="2" s="1"/>
  <c r="J12" i="1"/>
  <c r="B24" i="2"/>
  <c r="B17" i="2"/>
  <c r="M4" i="1"/>
  <c r="M8" i="1"/>
  <c r="M6" i="1"/>
  <c r="M3" i="1"/>
  <c r="M5" i="1"/>
  <c r="J3" i="1"/>
  <c r="J4" i="1"/>
  <c r="J5" i="1"/>
  <c r="J6" i="1"/>
  <c r="M7" i="1"/>
  <c r="M10" i="1"/>
  <c r="M11" i="1"/>
  <c r="M12" i="1"/>
  <c r="J10" i="1"/>
  <c r="M9" i="1"/>
  <c r="J7" i="1"/>
  <c r="J8" i="1"/>
  <c r="J9" i="1"/>
  <c r="B26" i="2"/>
  <c r="B15" i="2"/>
  <c r="B16" i="2"/>
  <c r="B23" i="2"/>
  <c r="B25" i="2"/>
  <c r="B13" i="2"/>
  <c r="B14" i="2"/>
  <c r="K42" i="2"/>
  <c r="L42" i="2"/>
  <c r="I159" i="1"/>
  <c r="I160" i="1" s="1"/>
  <c r="I161" i="1" s="1"/>
  <c r="AA46" i="7" l="1"/>
  <c r="M44" i="7"/>
  <c r="J22" i="2"/>
  <c r="G17" i="2"/>
  <c r="I17" i="2" s="1"/>
  <c r="I162" i="1"/>
  <c r="B12" i="2"/>
  <c r="W47" i="7" l="1"/>
  <c r="Y47" i="7" s="1"/>
  <c r="AB47" i="7" s="1"/>
  <c r="AB43" i="7" s="1"/>
  <c r="O44" i="7"/>
  <c r="M30" i="2"/>
  <c r="K30" i="2"/>
  <c r="L30" i="2"/>
  <c r="J17" i="2"/>
  <c r="I163" i="1"/>
  <c r="I164" i="1" s="1"/>
  <c r="G12" i="2"/>
  <c r="G13" i="2"/>
  <c r="G14" i="2"/>
  <c r="G15" i="2"/>
  <c r="G16" i="2"/>
  <c r="G23" i="2"/>
  <c r="G24" i="2"/>
  <c r="G25" i="2"/>
  <c r="G26" i="2"/>
  <c r="G27" i="2"/>
  <c r="J27" i="2" s="1"/>
  <c r="G28" i="2"/>
  <c r="G29" i="2"/>
  <c r="J29" i="2" s="1"/>
  <c r="G30" i="2"/>
  <c r="J30" i="2" s="1"/>
  <c r="G31" i="2"/>
  <c r="J31" i="2" s="1"/>
  <c r="G32" i="2"/>
  <c r="J32" i="2" s="1"/>
  <c r="O46" i="7" l="1"/>
  <c r="P60" i="7" s="1"/>
  <c r="AB59" i="7"/>
  <c r="AA47" i="7"/>
  <c r="M45" i="7"/>
  <c r="M25" i="2"/>
  <c r="K25" i="2"/>
  <c r="L25" i="2"/>
  <c r="I165" i="1"/>
  <c r="I166" i="1" s="1"/>
  <c r="I28" i="2"/>
  <c r="J28" i="2" s="1"/>
  <c r="I26" i="2"/>
  <c r="J26" i="2" s="1"/>
  <c r="I24" i="2"/>
  <c r="J24" i="2" s="1"/>
  <c r="I23" i="2"/>
  <c r="J23" i="2" s="1"/>
  <c r="I16" i="2"/>
  <c r="J16" i="2" s="1"/>
  <c r="I25" i="2"/>
  <c r="J25" i="2" s="1"/>
  <c r="M40" i="2"/>
  <c r="L40" i="2"/>
  <c r="K40" i="2"/>
  <c r="M39" i="2"/>
  <c r="L39" i="2"/>
  <c r="K39" i="2"/>
  <c r="M38" i="2"/>
  <c r="L38" i="2"/>
  <c r="K38" i="2"/>
  <c r="M37" i="2"/>
  <c r="L37" i="2"/>
  <c r="K37" i="2"/>
  <c r="M35" i="2"/>
  <c r="L35" i="2"/>
  <c r="K35" i="2"/>
  <c r="I15" i="2"/>
  <c r="J15" i="2" s="1"/>
  <c r="I14" i="2"/>
  <c r="J14" i="2" s="1"/>
  <c r="I13" i="2"/>
  <c r="J13" i="2" s="1"/>
  <c r="I12" i="2"/>
  <c r="AA43" i="7" l="1"/>
  <c r="O45" i="7"/>
  <c r="I34" i="2"/>
  <c r="J12" i="2"/>
  <c r="J33" i="2" s="1"/>
  <c r="I167" i="1"/>
  <c r="M36" i="2"/>
  <c r="L36" i="2"/>
  <c r="K36" i="2"/>
  <c r="M34" i="2"/>
  <c r="L34" i="2"/>
  <c r="K34" i="2"/>
  <c r="M32" i="2"/>
  <c r="L32" i="2"/>
  <c r="K32" i="2"/>
  <c r="M31" i="2"/>
  <c r="L31" i="2"/>
  <c r="K31" i="2"/>
  <c r="M24" i="2"/>
  <c r="L24" i="2"/>
  <c r="K24" i="2"/>
  <c r="M33" i="2"/>
  <c r="L33" i="2"/>
  <c r="K33" i="2"/>
  <c r="M21" i="2"/>
  <c r="L21" i="2"/>
  <c r="K21" i="2"/>
  <c r="M22" i="2"/>
  <c r="L22" i="2"/>
  <c r="K22" i="2"/>
  <c r="M23" i="2"/>
  <c r="L23" i="2"/>
  <c r="K23" i="2"/>
  <c r="M20" i="2" l="1"/>
  <c r="M43" i="2" s="1"/>
  <c r="K20" i="2"/>
  <c r="J35" i="2"/>
  <c r="L20" i="2"/>
  <c r="I168" i="1"/>
  <c r="I169" i="1" s="1"/>
  <c r="I170" i="1" s="1"/>
  <c r="I171" i="1" s="1"/>
  <c r="I172" i="1" s="1"/>
  <c r="I173" i="1" s="1"/>
  <c r="K41" i="2"/>
  <c r="L41" i="2"/>
  <c r="K43" i="2" l="1"/>
  <c r="J36" i="2" s="1"/>
  <c r="L43" i="2"/>
  <c r="J37" i="2" s="1"/>
  <c r="K45" i="2" s="1"/>
  <c r="I174" i="1"/>
  <c r="J3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GOEPFERT</author>
  </authors>
  <commentList>
    <comment ref="F12" authorId="0" shapeId="0" xr:uid="{00000000-0006-0000-0100-000001000000}">
      <text>
        <r>
          <rPr>
            <sz val="8"/>
            <color indexed="81"/>
            <rFont val="Tahoma"/>
            <family val="2"/>
          </rPr>
          <t>V = Vente produit = TVA 20,00%
P = Fourni &amp; Posé = TVA  10,00%
0 = Vente Export  = EXO TVA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GOEPFERT</author>
  </authors>
  <commentList>
    <comment ref="E19" authorId="0" shapeId="0" xr:uid="{B8DB9AD5-CA56-4496-B454-9FE315B0AC3D}">
      <text>
        <r>
          <rPr>
            <b/>
            <sz val="9"/>
            <color indexed="81"/>
            <rFont val="Tahoma"/>
            <family val="2"/>
          </rPr>
          <t>VERDELLO:</t>
        </r>
        <r>
          <rPr>
            <sz val="9"/>
            <color indexed="81"/>
            <rFont val="Tahoma"/>
            <family val="2"/>
          </rPr>
          <t xml:space="preserve">
Choisir la couleur</t>
        </r>
      </text>
    </comment>
    <comment ref="E21" authorId="0" shapeId="0" xr:uid="{132C169A-A08B-4FDF-915A-823D23376DAC}">
      <text>
        <r>
          <rPr>
            <b/>
            <sz val="9"/>
            <color indexed="81"/>
            <rFont val="Tahoma"/>
            <family val="2"/>
          </rPr>
          <t>VERDELLO:
Choisir la couleur</t>
        </r>
      </text>
    </comment>
    <comment ref="E23" authorId="0" shapeId="0" xr:uid="{D56D3607-BAE1-4C99-AD0B-13DD6896B582}">
      <text>
        <r>
          <rPr>
            <b/>
            <sz val="9"/>
            <color indexed="81"/>
            <rFont val="Tahoma"/>
            <family val="2"/>
          </rPr>
          <t>VERDELLO:
Choisir la couleur</t>
        </r>
      </text>
    </comment>
    <comment ref="G31" authorId="0" shapeId="0" xr:uid="{00000000-0006-0000-0200-000001000000}">
      <text>
        <r>
          <rPr>
            <sz val="8"/>
            <color indexed="81"/>
            <rFont val="Tahoma"/>
            <family val="2"/>
          </rPr>
          <t>Les Surf. d'ébrasement sont réintégrées</t>
        </r>
      </text>
    </comment>
    <comment ref="G33" authorId="0" shapeId="0" xr:uid="{00000000-0006-0000-0200-000002000000}">
      <text>
        <r>
          <rPr>
            <sz val="8"/>
            <color indexed="81"/>
            <rFont val="Tahoma"/>
            <family val="2"/>
          </rPr>
          <t>Les Surf. d'ébrasement sont réintégrées</t>
        </r>
      </text>
    </comment>
    <comment ref="G35" authorId="0" shapeId="0" xr:uid="{00000000-0006-0000-0200-000003000000}">
      <text>
        <r>
          <rPr>
            <sz val="8"/>
            <color indexed="81"/>
            <rFont val="Tahoma"/>
            <family val="2"/>
          </rPr>
          <t xml:space="preserve">Les Surf. d'ébrasement sont réintégrées
</t>
        </r>
      </text>
    </comment>
    <comment ref="G37" authorId="0" shapeId="0" xr:uid="{00000000-0006-0000-0200-000004000000}">
      <text>
        <r>
          <rPr>
            <sz val="8"/>
            <color indexed="81"/>
            <rFont val="Tahoma"/>
            <family val="2"/>
          </rPr>
          <t xml:space="preserve">Les Surf. d'ébrasement sont réintégrées
</t>
        </r>
      </text>
    </comment>
    <comment ref="J39" authorId="0" shapeId="0" xr:uid="{00000000-0006-0000-0200-000005000000}">
      <text>
        <r>
          <rPr>
            <sz val="8"/>
            <color indexed="81"/>
            <rFont val="Tahoma"/>
            <family val="2"/>
          </rPr>
          <t>Merci d'indiquez le type de déduction complémentaire</t>
        </r>
      </text>
    </comment>
    <comment ref="D62" authorId="0" shapeId="0" xr:uid="{00000000-0006-0000-0200-000007000000}">
      <text>
        <r>
          <rPr>
            <b/>
            <sz val="8"/>
            <color indexed="81"/>
            <rFont val="Tahoma"/>
            <family val="2"/>
          </rPr>
          <t xml:space="preserve">Vos commentaires; croquis, divers . . . </t>
        </r>
      </text>
    </comment>
  </commentList>
</comments>
</file>

<file path=xl/sharedStrings.xml><?xml version="1.0" encoding="utf-8"?>
<sst xmlns="http://schemas.openxmlformats.org/spreadsheetml/2006/main" count="936" uniqueCount="691">
  <si>
    <t>Codes TVA</t>
  </si>
  <si>
    <t>Gamme puis produit</t>
  </si>
  <si>
    <t>Formule "classique"</t>
  </si>
  <si>
    <t>Formule nommée</t>
  </si>
  <si>
    <t>Code P</t>
  </si>
  <si>
    <t>Fourni &amp; posé</t>
  </si>
  <si>
    <t>00-F000</t>
  </si>
  <si>
    <t>Code V</t>
  </si>
  <si>
    <t>vendu</t>
  </si>
  <si>
    <t>01-F008</t>
  </si>
  <si>
    <t>Code 0 OU ""</t>
  </si>
  <si>
    <t>Exo</t>
  </si>
  <si>
    <t>02-F018</t>
  </si>
  <si>
    <t>Paypal</t>
  </si>
  <si>
    <t>03-F045</t>
  </si>
  <si>
    <t>Données qui seront copiées automatiquement  en insérant le Code sur le Devis ou la Facture</t>
  </si>
  <si>
    <t>Autre</t>
  </si>
  <si>
    <t>04-F038</t>
  </si>
  <si>
    <t>(rentrer les Codes et les libellés à votre convenance. Respecter les largueurs des colonnes ci dessous)</t>
  </si>
  <si>
    <t>05-F038</t>
  </si>
  <si>
    <t>06-F038</t>
  </si>
  <si>
    <t xml:space="preserve">Code </t>
  </si>
  <si>
    <t>Libellés</t>
  </si>
  <si>
    <t>Pu</t>
  </si>
  <si>
    <t>Prix A HT</t>
  </si>
  <si>
    <t>07-F034</t>
  </si>
  <si>
    <t>08-F006</t>
  </si>
  <si>
    <t>09-F051</t>
  </si>
  <si>
    <t>10-F007</t>
  </si>
  <si>
    <t>11-F044</t>
  </si>
  <si>
    <t>12-F042</t>
  </si>
  <si>
    <t>13-F039</t>
  </si>
  <si>
    <t>14-F030</t>
  </si>
  <si>
    <t>15-F045</t>
  </si>
  <si>
    <t>16-F047</t>
  </si>
  <si>
    <t>17-F052</t>
  </si>
  <si>
    <t>18-F027</t>
  </si>
  <si>
    <t>19-F050</t>
  </si>
  <si>
    <t>20-F046A</t>
  </si>
  <si>
    <t>20-F046B</t>
  </si>
  <si>
    <t>21-F007</t>
  </si>
  <si>
    <t>22-F026</t>
  </si>
  <si>
    <t>23-F050</t>
  </si>
  <si>
    <t>24-F047</t>
  </si>
  <si>
    <t>25-F005</t>
  </si>
  <si>
    <t>26-F041</t>
  </si>
  <si>
    <t>27-F031</t>
  </si>
  <si>
    <t>28-F028</t>
  </si>
  <si>
    <t>29-F025</t>
  </si>
  <si>
    <t>30-F042</t>
  </si>
  <si>
    <t>31-F051</t>
  </si>
  <si>
    <t>32-F049</t>
  </si>
  <si>
    <t>33-F048</t>
  </si>
  <si>
    <t>34-F043</t>
  </si>
  <si>
    <t>35-F024</t>
  </si>
  <si>
    <t>36-F027</t>
  </si>
  <si>
    <t>37-F029</t>
  </si>
  <si>
    <t>38-F035</t>
  </si>
  <si>
    <t>39-F005</t>
  </si>
  <si>
    <t>40-F049</t>
  </si>
  <si>
    <t>41-F027</t>
  </si>
  <si>
    <t>42-F034</t>
  </si>
  <si>
    <t>43-F045</t>
  </si>
  <si>
    <t>44-F032</t>
  </si>
  <si>
    <t>45-F028</t>
  </si>
  <si>
    <t>46-F050</t>
  </si>
  <si>
    <t>47-F047</t>
  </si>
  <si>
    <t>48-F042</t>
  </si>
  <si>
    <t>49-F033</t>
  </si>
  <si>
    <t>50-F030</t>
  </si>
  <si>
    <t>51-F006</t>
  </si>
  <si>
    <t>52-F003</t>
  </si>
  <si>
    <t>53-F029</t>
  </si>
  <si>
    <t>54-F003</t>
  </si>
  <si>
    <t>55-F006</t>
  </si>
  <si>
    <t>56-F026</t>
  </si>
  <si>
    <t>57-F004</t>
  </si>
  <si>
    <t>58-F008</t>
  </si>
  <si>
    <t>59-F021</t>
  </si>
  <si>
    <t>59-F022</t>
  </si>
  <si>
    <t>60-F019</t>
  </si>
  <si>
    <t>61-F031</t>
  </si>
  <si>
    <t>62-F023</t>
  </si>
  <si>
    <t>63-F045</t>
  </si>
  <si>
    <t>64-F049</t>
  </si>
  <si>
    <t>65-F049</t>
  </si>
  <si>
    <t>66-F044</t>
  </si>
  <si>
    <t>67-F001</t>
  </si>
  <si>
    <t>68-F002</t>
  </si>
  <si>
    <t>69-F036</t>
  </si>
  <si>
    <t>70-F005</t>
  </si>
  <si>
    <t>71-F008</t>
  </si>
  <si>
    <t>72-F029</t>
  </si>
  <si>
    <t>73-F037</t>
  </si>
  <si>
    <t>74-F037</t>
  </si>
  <si>
    <t>75-F009</t>
  </si>
  <si>
    <t>75-F010</t>
  </si>
  <si>
    <t>76-F020</t>
  </si>
  <si>
    <t>77-F011</t>
  </si>
  <si>
    <t>78-F012</t>
  </si>
  <si>
    <t>79-F052</t>
  </si>
  <si>
    <t>80-F018</t>
  </si>
  <si>
    <t>81-F044</t>
  </si>
  <si>
    <t>82-F050</t>
  </si>
  <si>
    <t>83-F040</t>
  </si>
  <si>
    <t>84-F041</t>
  </si>
  <si>
    <t>85-F033</t>
  </si>
  <si>
    <t>86-F052</t>
  </si>
  <si>
    <t>87-F050</t>
  </si>
  <si>
    <t>88-F003</t>
  </si>
  <si>
    <t>89-F007</t>
  </si>
  <si>
    <t>90-F002</t>
  </si>
  <si>
    <t>91-F013</t>
  </si>
  <si>
    <t>92-F014</t>
  </si>
  <si>
    <t>93-F015</t>
  </si>
  <si>
    <t>94-F016</t>
  </si>
  <si>
    <t>95-F017</t>
  </si>
  <si>
    <t>BW001</t>
  </si>
  <si>
    <t>BW002</t>
  </si>
  <si>
    <t>BW003</t>
  </si>
  <si>
    <t>BW004</t>
  </si>
  <si>
    <t>BW005</t>
  </si>
  <si>
    <t>Designation</t>
  </si>
  <si>
    <t>Réf.Produit</t>
  </si>
  <si>
    <t>Pour nommer une formule :</t>
  </si>
  <si>
    <t>pour faire</t>
  </si>
  <si>
    <t>barre de menu - Insertion - Nom - Définir</t>
  </si>
  <si>
    <t>la liste du</t>
  </si>
  <si>
    <t>dans la zone du haut, taper le nom choisi</t>
  </si>
  <si>
    <t>1er choix</t>
  </si>
  <si>
    <t>dans la zone du bas, taper la formule</t>
  </si>
  <si>
    <t>ou la coller après l'avoir copiée dans la barre de formule</t>
  </si>
  <si>
    <t>Réf des plages nommées</t>
  </si>
  <si>
    <t>ModeReg</t>
  </si>
  <si>
    <t>Chèque</t>
  </si>
  <si>
    <t>Virement</t>
  </si>
  <si>
    <t>Prélèvement</t>
  </si>
  <si>
    <t>Espèces</t>
  </si>
  <si>
    <t>001</t>
  </si>
  <si>
    <t>JaDecor France</t>
  </si>
  <si>
    <t>Livraison</t>
  </si>
  <si>
    <t>Livraison à :</t>
  </si>
  <si>
    <t>Code TVA 1</t>
  </si>
  <si>
    <t>Code TVA 2</t>
  </si>
  <si>
    <t>Code TVA 3</t>
  </si>
  <si>
    <t>REF.  ARTICLE</t>
  </si>
  <si>
    <t>QTE</t>
  </si>
  <si>
    <t>DESIGNATION</t>
  </si>
  <si>
    <t>Code TVA</t>
  </si>
  <si>
    <t>PRIX UNITAIRE</t>
  </si>
  <si>
    <t>Remise</t>
  </si>
  <si>
    <t>TOTAL</t>
  </si>
  <si>
    <t>EXO</t>
  </si>
  <si>
    <t>R</t>
  </si>
  <si>
    <t>Transport / COLIS</t>
  </si>
  <si>
    <t>REGLEMENT :</t>
  </si>
  <si>
    <t>Sous Total H.T.</t>
  </si>
  <si>
    <t>Code 2 Taux TVA :</t>
  </si>
  <si>
    <t>Montant T.T.C</t>
  </si>
  <si>
    <t>Liste/cascade-I</t>
  </si>
  <si>
    <t>Liste/cascade-L</t>
  </si>
  <si>
    <t>Result/cascade-J</t>
  </si>
  <si>
    <t>Liste cascade-D</t>
  </si>
  <si>
    <t>Nom</t>
  </si>
  <si>
    <t>Tel:</t>
  </si>
  <si>
    <t>Adresse</t>
  </si>
  <si>
    <t>GSM:</t>
  </si>
  <si>
    <t>Ville</t>
  </si>
  <si>
    <t>C.P.</t>
  </si>
  <si>
    <t>Fax:</t>
  </si>
  <si>
    <t xml:space="preserve">E-Mail: </t>
  </si>
  <si>
    <t>m²</t>
  </si>
  <si>
    <t>U</t>
  </si>
  <si>
    <t>§ 1 Généralités</t>
  </si>
  <si>
    <t xml:space="preserve">1. </t>
  </si>
  <si>
    <t>Toute commande de produits distribués par la société JaDecor implique l'application sans réserve par le client de nos Conditions Générales de vente. 
Celles-ci annulent toute clause différente ou contraire figurant sur les documents ou la correspondance du client. Ces conditions Générales de vente s'appliquent aux livraisons effectuées sur le territoire français métropolitain (y compris le Corse),  et figurent sur nos tarifs (un extrait de celles-ci est porté sur nos bons de livraisons et factures).</t>
  </si>
  <si>
    <t>Si une convention particulière déroge expressément à l'une des présentes Conditions Générales de Vente, les autres conditions demeurent applicables.</t>
  </si>
  <si>
    <t>Le cocontractant reconnaît avoir reçu ces conditions avant de passer sa commande, et déclare les accepter intégralement.</t>
  </si>
  <si>
    <t>2.</t>
  </si>
  <si>
    <t>Sur nos sites Internet, nous nous efforçons de maintenir les informations au niveau le plus juste et le plus récent.</t>
  </si>
  <si>
    <t>Nous déclinons toutes responsabilités pour tous préjudices immédiats ou futurs, erreurs de texte ou de liens issus de ces informations.</t>
  </si>
  <si>
    <t>3.</t>
  </si>
  <si>
    <t>Nos coordonnées sont la suivante:</t>
  </si>
  <si>
    <t>Email: info@jadecor-France.com</t>
  </si>
  <si>
    <t>4.</t>
  </si>
  <si>
    <t xml:space="preserve">Les produits sont livrés conformément au références, emballages respectivement conditionnements minima prévus dans nos catalogues et tarifs. </t>
  </si>
  <si>
    <t>5.</t>
  </si>
  <si>
    <t>Nous nous réservons le droit de modifier, d’améliorer sans avis préalable, les qualités techniques et composant de nos produits</t>
  </si>
  <si>
    <t xml:space="preserve">Les modifications de structure, couleur et poids des produits resterons dans une marge raisonnable. </t>
  </si>
  <si>
    <t>§ 2 Livraison</t>
  </si>
  <si>
    <t>1.</t>
  </si>
  <si>
    <t>Les commandes d’une valeur supérieure à 5000,00 € net, hors taxes, seront livré sur la France métropolitaine en franco de port.</t>
  </si>
  <si>
    <t xml:space="preserve">Les livraisons partielles sont autorisées expressément. </t>
  </si>
  <si>
    <t xml:space="preserve">Toutes les livraisons hors territoire métropolitain et sur la corse se feront aux frais et dépens de l’acheteur. </t>
  </si>
  <si>
    <t xml:space="preserve">§ 3 Prix </t>
  </si>
  <si>
    <t>Les prix figurant dans nos catalogues, nos offres promotionnelles, s'entendent par conditionnement UNITAIRES, HT (Hors Taxes) et TTC (Toutes Taxes Comprises). Le prix TTC est calculé pour une TVA à 19,6% et appliqué dans le cas d'une vente dont la mise en œuvre est réalisée par le client.</t>
  </si>
  <si>
    <t xml:space="preserve">Dans le cas d'une mise en œuvre chez le client par JaDecor ou l’un de ses partenaires agréé et si l'habitation de celui-ci a été construite depuis de deux ans, il convient d'appliquer une TVA à 5,5%, conformément à la loi du 14-9-99  N° 3 C-5-99. </t>
  </si>
  <si>
    <t xml:space="preserve">Les prix indiqués peuvent être modifiés et réactualisés sans préavis en fonctions des conditions d'approvisionnement et tarifs en vigueur chez les producteurs et fabricants. </t>
  </si>
  <si>
    <t>Ces prix sont donnés pour du matériel réglé comptant au moment de la commande.</t>
  </si>
  <si>
    <t>Les prix figurants sur tous documents imagés correspondent à la description lettrée du produit et en aucun cas à la représentation graphique du produit qui est réputée non contractuelle.</t>
  </si>
  <si>
    <t>§ 4 Conditions de Paiement</t>
  </si>
  <si>
    <t>Le prix est payable au siège social de la société JaDecor France . Sauf indication contraire confirmée par la société JaDecor France Les commandes sont livrables, hors convention expresse contraire, exclusivement après règlement intégrale de la commande ou en contre remboursement.</t>
  </si>
  <si>
    <t>Il ne sera admis aucune déduction sur le montant des factures, pour quelque cause que ce soit.</t>
  </si>
  <si>
    <t>Le non paiement à l'échéance prévue aura pour conséquence la suppression immédiate de toute nouvelle livraison et rendra exigible immédiatement les échéances restant à courir. Tout acompte sera affecté en priori à la partie non privilégiée de la créance.</t>
  </si>
  <si>
    <t>Tout retard de paiement total ou parti, aux dates d'échéance entraînera de plein droit des pénalités de retard au minimum du taux prévu par la loi, soit une fois et demi le taux de l’intérêt légal en vigueur au jour de l'échéances de la facture,  calculées sur le montant impayé.</t>
  </si>
  <si>
    <t>Les recouvrements par voie contentieuse donneront lieu à une majoration forfaitaire de 15 % de la créance litigieuse.</t>
  </si>
  <si>
    <t>Le droit de preuve de préjudice supérieur ou inférieur reste ouvert aussi bien au client qu’a nous-même</t>
  </si>
  <si>
    <t xml:space="preserve">§ 5 Annulation / renvoie </t>
  </si>
  <si>
    <t>Le client a le droit de retourner la marchandise commandée à JaDecor dans un délai de quinze jours à compter de la réception de la marchandise.</t>
  </si>
  <si>
    <t>Ce retour se fera obligatoirement aux frais et dépens de l’acheteur. Seul peut être retourné la commande complète dans l’état d’origine. Le délai de renvois est certifié par le cachet postal ou le borderau de remise au transporteur.</t>
  </si>
  <si>
    <t xml:space="preserve">§ 6 Informatique et liberté </t>
  </si>
  <si>
    <t>JaDecor France et ses partenaires s'engagent à ne pas divulguer à des tiers les informations que le client lui communique. Celles-ci sont confidentielles. Elles ne seront utilisées par ses services internes que pour le traitement de la commande et pour renforcer et personnaliser la communication et l'offre des produits réservées aux clients de JaDecor France. En conséquence, conformément à la loi informatique et liberté du 6 janvier 1978, le client dispose d'un droit d'accès, de rectification, et d'opposition aux données personnelles le concernant. Pour cela il lui suffit d'en faire la demande auprès de JaDecor France, soit en ligne soit par courrier en indiquant ses nom, prénoms, adresse et si possible les références client.</t>
  </si>
  <si>
    <t>§ 7 Garantie</t>
  </si>
  <si>
    <t>Sans préjudice des dispositions à prendre vis-à-vis du transporteur, les réclamations concernant les défauts techniques d’aspect ou de structure du produits doivent nous être signalé par lettre recommandée avec accusé de réception dans un délai de dix jours après réception.</t>
  </si>
  <si>
    <t>Le règlement du différent reste à notre entière initiative soit par échange de produits soit par bon d’achat de marchandises.</t>
  </si>
  <si>
    <t>En cas de non satisfaction de l’échange proposé, le client pourra choisir lui-même le produit JaDecor de remplacement ou demander une remise sur le prix du produit déjà livré</t>
  </si>
  <si>
    <t>D’autres recours du client, en particulier les demandes d’indemnités de toutes sortes, sont exclues hormis le cas ou un manquement grave ou lourd de nos obligations était démontré par le client</t>
  </si>
  <si>
    <t>§ 8 Réception des marchandises</t>
  </si>
  <si>
    <t>Quel que soit le mode de facturation, les marchandises voyagent aux risques et périls du destinataire, à qui il appartient de les vérifier à l'arrivée et de faire toutes réserves auprès du transporteur, sur le bordereau de livraison et par lettre recommandée avec accusée de réception dans les 48 heures de la livraison conformément à l'article 105 et 106 du code du commerce dans tous les cas d'avarie (perte, casse, vol, etc..). Aucune réclamation, ni retour de marchandises, ne saurait être pris en considération, passé le délai de 48 heures après livraison, sauf acceptation écrite de la Société.</t>
  </si>
  <si>
    <t>§ 9 Exécutions spéciales</t>
  </si>
  <si>
    <t>Une tolérance de 5% en quantité est acceptée pour les exécutions et mélanges spéciaux, et n’ouvre pas droit à re-livraison.</t>
  </si>
  <si>
    <t>Les quantités manquantes ne seront pas facturées (au prorata)</t>
  </si>
  <si>
    <t>Les erreurs, dont l’origine et due à des indications imprécises ou erronées du client, seront corrigées aux frais et dépens de ce dernier.</t>
  </si>
  <si>
    <t xml:space="preserve">§ 10 Annulation de Commande </t>
  </si>
  <si>
    <t>Une annulation de commande ou la non acceptation de la livraison par le  client donne de plein droit lieu à une indemnité d’au minimum de 20% du prix d’achat net hors taxe nonobstant de tout préjudice.</t>
  </si>
  <si>
    <t xml:space="preserve">Les délais de livraison proposés à la commande ne sont donnés qu'à titre indicatif et respecté dans la mesure du possible. Cependant un retard apporté à la livraison ne pourra justifier ni l'annulation de commande ni dommages intérêts, ni facturation de pénalités. Les cas de force majeure (grèves, difficultés d'approvisionnement, etc.), cas fortuits ou assimilés nous délient de toute obligation de livrer, sans indemnité aucune. </t>
  </si>
  <si>
    <t>§ 11 Clause de réserve de propriété</t>
  </si>
  <si>
    <t>Le transfert de propriété des marchandises livrées est subordonné au paiement intégral du prix par l'acheteur à l'échéance convenue (loi n° 80.335 du 12 mai 19980). L'acheteur ne pourra procéder à la revente ou à l'incorporation des dites marchandises tant que le prix n'aura pas été intégralement payé à JaDecor France Il s’oblige à avertir tous tiers de cette réserve de propriété, notamment dans le cas de toute procédure de voie d'exécution (saisie conservatoire, etc. ...).</t>
  </si>
  <si>
    <t xml:space="preserve">§ 12 Juridiction </t>
  </si>
  <si>
    <t>Toute commande passée implique l'acceptation des conditions générales de vente ci-dessus. En cas de contestation, le tribunal de commerce du siège de JaDecor France est seul compétent et auquel les parties attribuent compétence, sauf en cas de litige avec les non-commerçants pour lesquels les règles de compétence légale s'appliquent.</t>
  </si>
  <si>
    <t xml:space="preserve">§ 13 Effet </t>
  </si>
  <si>
    <t>Si l’une ou plusieurs des clauses de ces conditions générales de vente s’avéraient non conforme à la législation ou comportaient des lacunes ou manques, le contrat global resterait applicable.</t>
  </si>
  <si>
    <t>En remplacement des dispositions litigieuses, l’application de la législation générale française, si existante, s’appliquerait à ces clauses dans le respect du sens et de l’esprit de ces clauses.</t>
  </si>
  <si>
    <r>
      <t xml:space="preserve">Nonobstant toute stipulation contraire qui s'y trouverait incluse, le cocontractant renonce à faire prévaloir ses conditions générales d'achat sur les présentes conditions de vente de </t>
    </r>
    <r>
      <rPr>
        <b/>
        <sz val="7.5"/>
        <rFont val="Arial"/>
        <family val="2"/>
      </rPr>
      <t xml:space="preserve">JaDecor France </t>
    </r>
    <r>
      <rPr>
        <sz val="7.5"/>
        <rFont val="Arial"/>
        <family val="2"/>
      </rPr>
      <t>pour le cas où elles contiendraient des dispositions contraire</t>
    </r>
  </si>
  <si>
    <t>1Bis, rue Albert Camus</t>
  </si>
  <si>
    <t>66380 PIA</t>
  </si>
  <si>
    <t>Tel: +33 (0) 468 632 867</t>
  </si>
  <si>
    <t>Les commandes d’une valeur inférieure à 5000,00 € net, hors taxes, feront l’objet d’une facturation pour frais de dossier, Emballages, transport d’un montant de 22,00 Euros hors taxes par carton expédié</t>
  </si>
  <si>
    <t>Particulier</t>
  </si>
  <si>
    <t>FormP</t>
  </si>
  <si>
    <t>=SI(OU(DonnesP!C10="";NB.SI(GamP;DonnesP!C10)&gt;0);"";INDEX(DECALER(ColP;0;SOMMEPROD((TableP=DonnesP!C10)*COLONNE(GamP))-COLONNE(GamP)+1);EQUIV(DonnesP!C10;DECALER(ColP;0;SOMMEPROD((TableP=DonnesP!C10)*COLONNE(GamP))-COLONNE(GamP));0)))</t>
  </si>
  <si>
    <t>FormDeuxP</t>
  </si>
  <si>
    <t>=SI(OU(Commande!F10="";NB.SI(GamP; Commande!F10)&gt;0);"";INDEX(DECALER(ColP;0;SOMMEPROD((TableP=Commande!F10)*COLONNE(GamP))-COLONNE(GamP)+1);EQUIV(Commande!F10;DECALER(ColP;0;SOMMEPROD((TableP=Commande!F10)*COLONNE(GamP))-COLONNE(GamP));0)))</t>
  </si>
  <si>
    <t>Code 1 Taux TVA :</t>
  </si>
  <si>
    <t>à Commande</t>
  </si>
  <si>
    <t>=SI(NB.SI(GamP;D11)&gt;0;DECALER(ColP;0;EQUIV(D11;GamP;0)-1;NBVAL(DECALER(ColP;0;EQUIV(D11;GamP;0)-1))+1;1);DECALER(GamPBis;0;0;NB.SI(GamPBis;"&gt;&lt;")))</t>
  </si>
  <si>
    <t>=SI(NBVAL(B$18:B29)&gt;NBVAL(GamP);"";DECALER(PrimP;0;(LIGNES(B$19:B30)-1)*2))</t>
  </si>
  <si>
    <t>=SI(OU(B3="";NB.SI(GamP;B3)&gt;0);"";INDEX(DECALER(ColP;0;SOMMEPROD((TableP=B3)*COLONNE(GamP))-COLONNE(GamP)+1);EQUIV(B3;DECALER(ColP;0;SOMMEPROD((TableP=B3)*COLONNE(GamP))-COLONNE(GamP));0)))</t>
  </si>
  <si>
    <t>=SI(NB.SI(GamP;B3)&gt;0;DECALER(ColP;0;EQUIV(B3;GamP;0)-1;NBVAL(DECALER(ColP;0;EQUIV(B3;GamP;0)-1))+1;1);DECALER(GamPBis;0;0;SOMME((GamPBis&lt;&gt;"")*1)))</t>
  </si>
  <si>
    <t>GamPBis</t>
  </si>
  <si>
    <t>=SI(NB.SI(GamP;I3)&gt;0;DECALER(ColP;0;EQUIV(I3;GamP;0)-1;NBVAL(DECALER(ColP;0;EQUIV(I3;GamP;0)-1))+1;1);DECALER(GamPBis;0;0;NB.SI(GamPBis;"&gt;&lt;")))</t>
  </si>
  <si>
    <t>=SI(OU(I3="";NB.SI(GamP;I3)&gt;0);"";INDEX(DECALER(ColP;0;SOMMEPROD((TableP=I3)*COLONNE(GamP))-COLONNE(GamP)+1);EQUIV(I3;DECALER(ColP;0;SOMMEPROD((TableP=I3)*COLONNE(GamP))-COLONNE(GamP));0)))</t>
  </si>
  <si>
    <t>=SI(NB.SI(GamP;L3)&gt;0;DECALER(ColP;0;EQUIV(L3;GamP;0)-1;NBVAL(DECALER(ColP;0;EQUIV(L3;GamP;0)-1))+1;1);DECALER(GamPBis;0;0;NB.SI(GamPBis;"&gt;&lt;")))</t>
  </si>
  <si>
    <t>=SI(OU('Commande'!N209="";NB.SI(GamP; 'Commande'!N209)&gt;0);"";INDEX(DECALER(ColP;0;SOMMEPROD((TableP='Commande'!N209)*COLONNE(GamP))-COLONNE(GamP)+1);EQUIV('Commande'!N209;DECALER(ColP;0;SOMMEPROD((TableP='Commande'!N209)*COLONNE(GamP))-COLONNE(GamP));0)))</t>
  </si>
  <si>
    <t>=SI(OU(DonnesP!K210="";NB.SI(GamP;DonnesP!K210)&gt;0);"";INDEX(DECALER(ColP;0;SOMMEPROD((TableP=DonnesP!K210)*COLONNE(GamP))-COLONNE(GamP)+1);EQUIV(DonnesP!K210;DECALER(ColP;0;SOMMEPROD((TableP=DonnesP!K210)*COLONNE(GamP))-COLONNE(GamP));0)))</t>
  </si>
  <si>
    <t>Liste des plages nommées</t>
  </si>
  <si>
    <t>noms</t>
  </si>
  <si>
    <t>=Listes!$V$2:$V$41</t>
  </si>
  <si>
    <t>choix_nom</t>
  </si>
  <si>
    <t>=PreSurf!$D$36</t>
  </si>
  <si>
    <t>nb2</t>
  </si>
  <si>
    <t>=source!$X$16:$X$83</t>
  </si>
  <si>
    <t>CLIENT</t>
  </si>
  <si>
    <t>nom</t>
  </si>
  <si>
    <t>=source!$Y$16:$Y$83</t>
  </si>
  <si>
    <t>Prépa</t>
  </si>
  <si>
    <t>=source!$Z$16:$Z$83</t>
  </si>
  <si>
    <t>S_Couches</t>
  </si>
  <si>
    <t>=source!$AA$16:$AA$83</t>
  </si>
  <si>
    <t>nb3</t>
  </si>
  <si>
    <t>=source!$AB$16:$AB$83</t>
  </si>
  <si>
    <t>nb4</t>
  </si>
  <si>
    <t>=source!$AD$16:$AD$3</t>
  </si>
  <si>
    <t>liste_Prépa</t>
  </si>
  <si>
    <t>=source!$AE$16:$AE$83</t>
  </si>
  <si>
    <t>Surface Brute</t>
  </si>
  <si>
    <t>Plafond</t>
  </si>
  <si>
    <t>Longueur</t>
  </si>
  <si>
    <t>m</t>
  </si>
  <si>
    <t>Largeur</t>
  </si>
  <si>
    <t>Hauteur</t>
  </si>
  <si>
    <t>Surface à déduire</t>
  </si>
  <si>
    <t>Portes type 1</t>
  </si>
  <si>
    <t>Nb.</t>
  </si>
  <si>
    <t>Portes type 2</t>
  </si>
  <si>
    <t>Portes fenêtre *</t>
  </si>
  <si>
    <t>Fenêtres type 1*</t>
  </si>
  <si>
    <t>Fenêtres type 2*</t>
  </si>
  <si>
    <t>Fenêtres type 3*</t>
  </si>
  <si>
    <t>Divers Déductions</t>
  </si>
  <si>
    <t>Prix TTC estimatif des fournitures (Hors transport)</t>
  </si>
  <si>
    <t>1bis, rue Albert Camus</t>
  </si>
  <si>
    <t>Devis</t>
  </si>
  <si>
    <t>Commande</t>
  </si>
  <si>
    <t>Facture</t>
  </si>
  <si>
    <t>JaDecor N°</t>
  </si>
  <si>
    <t>Public</t>
  </si>
  <si>
    <t>Validité</t>
  </si>
  <si>
    <t xml:space="preserve">Date : </t>
  </si>
  <si>
    <t>Règlement</t>
  </si>
  <si>
    <t>v</t>
  </si>
  <si>
    <t>CodeDP</t>
  </si>
  <si>
    <t>CodeLTP</t>
  </si>
  <si>
    <t>CodePXP</t>
  </si>
  <si>
    <t>ColP</t>
  </si>
  <si>
    <t>GamP</t>
  </si>
  <si>
    <t>MetrProdPx</t>
  </si>
  <si>
    <t>ModeRegP</t>
  </si>
  <si>
    <t>PrimP</t>
  </si>
  <si>
    <t>SecteurP</t>
  </si>
  <si>
    <t>TableP</t>
  </si>
  <si>
    <t>TypeSupport</t>
  </si>
  <si>
    <t>Classeur</t>
  </si>
  <si>
    <t>ANNULNB3</t>
  </si>
  <si>
    <t>ANNULNB4</t>
  </si>
  <si>
    <t>Metre</t>
  </si>
  <si>
    <t>='Calcul Qte-SILK'!$BB$17:$BC$23</t>
  </si>
  <si>
    <t>='Calcul Qte-SILK'!$BB$35:$BC$41</t>
  </si>
  <si>
    <t>Zone d'impression</t>
  </si>
  <si>
    <t>Calcul Qte SILK</t>
  </si>
  <si>
    <t>CGV Part</t>
  </si>
  <si>
    <t>CGV PRO</t>
  </si>
  <si>
    <t>='Calcul Qte SILK'!$C$4:$Q$35</t>
  </si>
  <si>
    <t>='CGV Part'!$B$1:$E$39</t>
  </si>
  <si>
    <t>='CGV PRO'!$B$1:$B$82</t>
  </si>
  <si>
    <t>='Commande'!$B$3:$J$38</t>
  </si>
  <si>
    <t>='Metre'!$AF$16:$AF$83</t>
  </si>
  <si>
    <t>='Metre'!$AH$16:$AH$83</t>
  </si>
  <si>
    <t>=Metre!$E$40</t>
  </si>
  <si>
    <t>=DonnesP!$B$11:$E$533</t>
  </si>
  <si>
    <t>=DonnesP!$I$18:$I$172</t>
  </si>
  <si>
    <t>=DonnesP!$I$17:$AJ$17</t>
  </si>
  <si>
    <t>=DonnesP!$I$177:$I$194</t>
  </si>
  <si>
    <t>=Metre!$AI$16:$AI$83</t>
  </si>
  <si>
    <t>=Metre!$X$2:$Y$95</t>
  </si>
  <si>
    <t>=DonnesP!$AE$3:$AE$9</t>
  </si>
  <si>
    <t>=Metre!$AC$16:$AC$83</t>
  </si>
  <si>
    <t>=Metre!$AD$16:$AD$83</t>
  </si>
  <si>
    <t>=DonnesP!$I$17</t>
  </si>
  <si>
    <t>=Metre!$AE$16:$AE$83</t>
  </si>
  <si>
    <t>=DonnesP!$AL$3:$AL$107</t>
  </si>
  <si>
    <t>=DonnesP!$I$18:$AJ$172</t>
  </si>
  <si>
    <t>='Metre'!$AA$2:$AA$41</t>
  </si>
  <si>
    <t>='Metre'!$C$1:$Q$54</t>
  </si>
  <si>
    <t>=SI(OU(Commande!G27="";NB.SI(GamP; Commande!G27)&gt;0);"";INDEX(DECALER(ColP;0;SOMMEPROD((TableP=Commande!G27)*COLONNE(GamP))-COLONNE(GamP)+1);EQUIV(Commande!G27;DECALER(ColP;0;SOMMEPROD((TableP=Commande!G27)*COLONNE(GamP))-COLONNE(GamP));0)))</t>
  </si>
  <si>
    <t>=SI(OU(DonnesP!D27="";NB.SI(GamP;DonnesP!D27)&gt;0);"";INDEX(DECALER(ColP;0;SOMMEPROD((TableP=DonnesP!D27)*COLONNE(GamP))-COLONNE(GamP)+1);EQUIV(DonnesP!D27;DECALER(ColP;0;SOMMEPROD((TableP=DonnesP!D27)*COLONNE(GamP))-COLONNE(GamP));0)))</t>
  </si>
  <si>
    <t>='Calcul Qte SILK'!</t>
  </si>
  <si>
    <t>='Commande'!</t>
  </si>
  <si>
    <t>='CGV Part'!</t>
  </si>
  <si>
    <t>='CGV PRO'!</t>
  </si>
  <si>
    <t>DonneP</t>
  </si>
  <si>
    <t>='DonneP'!</t>
  </si>
  <si>
    <t>='Metre'!</t>
  </si>
  <si>
    <t>=FormP</t>
  </si>
  <si>
    <t>=FormDeuxP</t>
  </si>
  <si>
    <t>Conditions Générales de Vente PRO (01/2014)</t>
  </si>
  <si>
    <t>=$B$11:$E$556</t>
  </si>
  <si>
    <r>
      <t xml:space="preserve">Formule de la liste de validation en </t>
    </r>
    <r>
      <rPr>
        <b/>
        <sz val="8"/>
        <color indexed="18"/>
        <rFont val="Arial"/>
        <family val="2"/>
      </rPr>
      <t>B3</t>
    </r>
  </si>
  <si>
    <r>
      <t xml:space="preserve">Formule en </t>
    </r>
    <r>
      <rPr>
        <b/>
        <sz val="8"/>
        <color indexed="18"/>
        <rFont val="Arial"/>
        <family val="2"/>
      </rPr>
      <t>C3</t>
    </r>
  </si>
  <si>
    <r>
      <t xml:space="preserve">En F3:F7, cette formule est </t>
    </r>
    <r>
      <rPr>
        <b/>
        <sz val="8"/>
        <color indexed="18"/>
        <rFont val="Arial"/>
        <family val="2"/>
      </rPr>
      <t>nommée</t>
    </r>
    <r>
      <rPr>
        <sz val="8"/>
        <color indexed="18"/>
        <rFont val="Arial"/>
        <family val="2"/>
      </rPr>
      <t xml:space="preserve"> "FormDeux"</t>
    </r>
  </si>
  <si>
    <t>Verdello</t>
  </si>
  <si>
    <t>VA300-0125L</t>
  </si>
  <si>
    <t>VA301-0125L</t>
  </si>
  <si>
    <t>VA302-0125L</t>
  </si>
  <si>
    <t>VA303-0125L</t>
  </si>
  <si>
    <t>VA304-0125L</t>
  </si>
  <si>
    <t>VA305-0125L</t>
  </si>
  <si>
    <t>VA306-0125L</t>
  </si>
  <si>
    <t>VA307-0125L</t>
  </si>
  <si>
    <t>VE200-0125L</t>
  </si>
  <si>
    <t>VE201-0125L</t>
  </si>
  <si>
    <t>VE202-0125L</t>
  </si>
  <si>
    <t>VE203-0125L</t>
  </si>
  <si>
    <t>VE204-0125L</t>
  </si>
  <si>
    <t>VE205-0125L</t>
  </si>
  <si>
    <t>VE206-0125L</t>
  </si>
  <si>
    <t>VE207-0125L</t>
  </si>
  <si>
    <t>VI400-0125L</t>
  </si>
  <si>
    <t>VI401-0125L</t>
  </si>
  <si>
    <t>VI402-0125L</t>
  </si>
  <si>
    <t>VI403-0125L</t>
  </si>
  <si>
    <t>VI404-0125L</t>
  </si>
  <si>
    <t>VI405-0125L</t>
  </si>
  <si>
    <t>VI406-0125L</t>
  </si>
  <si>
    <t>VI407-0125L</t>
  </si>
  <si>
    <t>VN500-0125L</t>
  </si>
  <si>
    <t>VP100-0125L</t>
  </si>
  <si>
    <t>VP101-0125L</t>
  </si>
  <si>
    <t>VP102-0125L</t>
  </si>
  <si>
    <t>VP103-0125L</t>
  </si>
  <si>
    <t>VP104-0125L</t>
  </si>
  <si>
    <t>VP105-0125L</t>
  </si>
  <si>
    <t>VP106-0125L</t>
  </si>
  <si>
    <t>VP107-0125L</t>
  </si>
  <si>
    <t>VA300-1L</t>
  </si>
  <si>
    <t>VA301-1L</t>
  </si>
  <si>
    <t>VA302-1L</t>
  </si>
  <si>
    <t>VA303-1L</t>
  </si>
  <si>
    <t>VA304-1L</t>
  </si>
  <si>
    <t>VA305-1L</t>
  </si>
  <si>
    <t>VA306-1L</t>
  </si>
  <si>
    <t>VA307-1L</t>
  </si>
  <si>
    <t>VE200-1L</t>
  </si>
  <si>
    <t>VE201-1L</t>
  </si>
  <si>
    <t>VE202-1L</t>
  </si>
  <si>
    <t>VE203-1L</t>
  </si>
  <si>
    <t>VE204-1L</t>
  </si>
  <si>
    <t>VE205-1L</t>
  </si>
  <si>
    <t>VE206-1L</t>
  </si>
  <si>
    <t>VE207-1L</t>
  </si>
  <si>
    <t>VI400-1L</t>
  </si>
  <si>
    <t>VI401-1L</t>
  </si>
  <si>
    <t>VI402-1L</t>
  </si>
  <si>
    <t>VI403-1L</t>
  </si>
  <si>
    <t>VI404-1L</t>
  </si>
  <si>
    <t>VI405-1L</t>
  </si>
  <si>
    <t>VI406-1L</t>
  </si>
  <si>
    <t>VI407-1L</t>
  </si>
  <si>
    <t>VN500-1L</t>
  </si>
  <si>
    <t>VP100-1L</t>
  </si>
  <si>
    <t>VP101-1L</t>
  </si>
  <si>
    <t>VP102-1L</t>
  </si>
  <si>
    <t>VP103-1L</t>
  </si>
  <si>
    <t>VP104-1L</t>
  </si>
  <si>
    <t>VP105-1L</t>
  </si>
  <si>
    <t>VP106-1L</t>
  </si>
  <si>
    <t>VP107-1L</t>
  </si>
  <si>
    <t>Autunno A300 TERRE DE SIENNE 0.125 L</t>
  </si>
  <si>
    <t>Autunno A301 ORANGE 0.125 L</t>
  </si>
  <si>
    <t>Autunno A302 ACAJOU 0.125 L</t>
  </si>
  <si>
    <t>Autunno A303 TERRE 0.125 L</t>
  </si>
  <si>
    <t>Autunno A304 KAKI 0.125 L</t>
  </si>
  <si>
    <t>Autunno A305 TERRACOTTA 0.125 L</t>
  </si>
  <si>
    <t>Autunno A306 PLOMB 0.125 L</t>
  </si>
  <si>
    <t>Autunno A307 OR 0.125 L</t>
  </si>
  <si>
    <t>Estet E200 CITRON 0.125 L</t>
  </si>
  <si>
    <t>Estet E201 ROSEE 0.125 L</t>
  </si>
  <si>
    <t>Estet E202 TURQUOISE 0.125 L</t>
  </si>
  <si>
    <t>Estet E203 GRÉS CERAMÉ clair 0.125 L</t>
  </si>
  <si>
    <t>Estet E204 OLIVE CLAIRE 0.125 L</t>
  </si>
  <si>
    <t>Estet E205 VERT BRILLANT 0.125 L</t>
  </si>
  <si>
    <t>Estet E206 ROUGE INDIEN 0.125 L</t>
  </si>
  <si>
    <t>Estet E207 AUBERGINE 0.125 L</t>
  </si>
  <si>
    <t>Inverno I400 NOIR DE NUIT 0.125 L</t>
  </si>
  <si>
    <t>Inverno I401 GRIS ROUGE 0.125 L</t>
  </si>
  <si>
    <t>Inverno I402 LAVANDE FONCEE 0.125 L</t>
  </si>
  <si>
    <t>Inverno I403 GRIS CREPUSCULE 0.125 L</t>
  </si>
  <si>
    <t>Inverno I404 LAVANDE CLAIRE 0.125 L</t>
  </si>
  <si>
    <t>Inverno I405 GRIS CREME 0.125 L</t>
  </si>
  <si>
    <t>Inverno I406 CIMENT 0.125 L</t>
  </si>
  <si>
    <t>Inverno I407 IVOIRE 0.125 L</t>
  </si>
  <si>
    <t>BIANCO NATURALE N500 BLANC 0.125 L</t>
  </si>
  <si>
    <t>Primavera  P100 BLEU GLACE 0.125 L</t>
  </si>
  <si>
    <t>Primavera  P101 POIVRE NOIR 0.125 L</t>
  </si>
  <si>
    <t>Primavera  P102 VERT EPINARD 0.125 L</t>
  </si>
  <si>
    <t>Primavera  P103 SAUMON CLAIRE 0.125 L</t>
  </si>
  <si>
    <t>Primavera  P104 GRIS CLAIR 0.125 L</t>
  </si>
  <si>
    <t>Primavera  P105 CORAIL 0.125 L</t>
  </si>
  <si>
    <t>Primavera  P106 CAFFE AU LAIT 0.125 L</t>
  </si>
  <si>
    <t>Primavera  P107 GREIGE 0.125 L</t>
  </si>
  <si>
    <t>Autunno A300 TERRE DE SIENNE 1,- L</t>
  </si>
  <si>
    <t>Autunno A301 ORANGE 1,- L</t>
  </si>
  <si>
    <t>Autunno A302 ACAJOU 1,- L</t>
  </si>
  <si>
    <t>Autunno A303 TERRE 1,- L</t>
  </si>
  <si>
    <t>Autunno A304 KAKI 1,- L</t>
  </si>
  <si>
    <t>Autunno A305 TERRACOTTA 1,- L</t>
  </si>
  <si>
    <t>Autunno A306 PLOMB 1,- L</t>
  </si>
  <si>
    <t>Autunno A307 OR 1,- L</t>
  </si>
  <si>
    <t>Estet E200 CITRON 1,- L</t>
  </si>
  <si>
    <t>Estet E201 ROSEE 1,- L</t>
  </si>
  <si>
    <t>Estet E202 TURQUOISE 1,- L</t>
  </si>
  <si>
    <t>Estet E203 GRÉS CERAMÉ clair 1,- L</t>
  </si>
  <si>
    <t>Estet E204 OLIVE CLAIRE 1,- L</t>
  </si>
  <si>
    <t>Estet E205 VERT BRILLANT 1,- L</t>
  </si>
  <si>
    <t>Estet E206 ROUGE INDIEN 1,- L</t>
  </si>
  <si>
    <t>Estet E207 AUBERGINE 1,- L</t>
  </si>
  <si>
    <t>Inverno I400 NOIR DE NUIT 1,- L</t>
  </si>
  <si>
    <t>Inverno I401 GRIS ROUGE 1,- L</t>
  </si>
  <si>
    <t>Inverno I402 LAVANDE FONCEE 1,- L</t>
  </si>
  <si>
    <t>Inverno I403 GRIS CREPUSCULE 1,- L</t>
  </si>
  <si>
    <t>Inverno I404 LAVANDE CLAIRE 1,- L</t>
  </si>
  <si>
    <t>Inverno I405 GRIS CREME 1,- L</t>
  </si>
  <si>
    <t>Inverno I406 CIMENT 1,- L</t>
  </si>
  <si>
    <t>Inverno I407 IVOIRE 1,- L</t>
  </si>
  <si>
    <t>BIANCO NATURALE N500 BLANC 1,- L</t>
  </si>
  <si>
    <t>Primavera  P100 BLEU GLACE 1,- L</t>
  </si>
  <si>
    <t>Primavera  P101 POIVRE NOIR 1,- L</t>
  </si>
  <si>
    <t>Primavera  P102 VERT EPINARD 1,- L</t>
  </si>
  <si>
    <t>Primavera  P103 SAUMON CLAIRE 1,- L</t>
  </si>
  <si>
    <t>Primavera  P104 GRIS CLAIR 1,- L</t>
  </si>
  <si>
    <t>Primavera  P105 CORAIL 1,- L</t>
  </si>
  <si>
    <t>Primavera  P106 CAFFE AU LAIT 1,- L</t>
  </si>
  <si>
    <t>Primavera  P107 GREIGE 1,- L</t>
  </si>
  <si>
    <t>VA300-2,5L</t>
  </si>
  <si>
    <t>Autunno A300 TERRE DE SIENNE 2,5 L</t>
  </si>
  <si>
    <t>VA301-2,5L</t>
  </si>
  <si>
    <t>Autunno A301 ORANGE 2,5 L</t>
  </si>
  <si>
    <t>VA302-2,5L</t>
  </si>
  <si>
    <t>Autunno A302 ACAJOU 2,5 L</t>
  </si>
  <si>
    <t>VA303-2,5L</t>
  </si>
  <si>
    <t>Autunno A303 TERRE 2,5 L</t>
  </si>
  <si>
    <t>VA304-2,5L</t>
  </si>
  <si>
    <t>Autunno A304 KAKI 2,5 L</t>
  </si>
  <si>
    <t>VA305-2,5L</t>
  </si>
  <si>
    <t>Autunno A305 TERRACOTTA 2,5 L</t>
  </si>
  <si>
    <t>VA306-2,5L</t>
  </si>
  <si>
    <t>Autunno A306 PLOMB 2,5 L</t>
  </si>
  <si>
    <t>VA307-2,5L</t>
  </si>
  <si>
    <t>Autunno A307 OR 2,5 L</t>
  </si>
  <si>
    <t>VE200-2,5L</t>
  </si>
  <si>
    <t>Estet E200 CITRON 2,5 L</t>
  </si>
  <si>
    <t>VE201-2,5L</t>
  </si>
  <si>
    <t>Estet E201 ROSEE 2,5 L</t>
  </si>
  <si>
    <t>VE202-2,5L</t>
  </si>
  <si>
    <t>Estet E202 TURQUOISE 2,5 L</t>
  </si>
  <si>
    <t>VE203-2,5L</t>
  </si>
  <si>
    <t>Estet E203 GRÉS CERAMÉ clair 2,5 L</t>
  </si>
  <si>
    <t>VE204-2,5L</t>
  </si>
  <si>
    <t>Estet E204 OLIVE CLAIRE 2,5 L</t>
  </si>
  <si>
    <t>VE205-2,5L</t>
  </si>
  <si>
    <t>Estet E205 VERT BRILLANT 2,5 L</t>
  </si>
  <si>
    <t>VE206-2,5L</t>
  </si>
  <si>
    <t>Estet E206 ROUGE INDIEN 2,5 L</t>
  </si>
  <si>
    <t>VE207-2,5L</t>
  </si>
  <si>
    <t>Estet E207 AUBERGINE 2,5 L</t>
  </si>
  <si>
    <t>VI400-2,5L</t>
  </si>
  <si>
    <t>Inverno I400 NOIR DE NUIT 2,5 L</t>
  </si>
  <si>
    <t>VI401-2,5L</t>
  </si>
  <si>
    <t>Inverno I401 GRIS ROUGE 2,5 L</t>
  </si>
  <si>
    <t>VI402-2,5L</t>
  </si>
  <si>
    <t>Inverno I402 LAVANDE FONCEE 2,5 L</t>
  </si>
  <si>
    <t>VI403-2,5L</t>
  </si>
  <si>
    <t>Inverno I403 GRIS CREPUSCULE 2,5 L</t>
  </si>
  <si>
    <t>VI404-2,5L</t>
  </si>
  <si>
    <t>Inverno I404 LAVANDE CLAIRE 2,5 L</t>
  </si>
  <si>
    <t>VI405-2,5L</t>
  </si>
  <si>
    <t>Inverno I405 GRIS CREME 2,5 L</t>
  </si>
  <si>
    <t>VI406-2,5L</t>
  </si>
  <si>
    <t>Inverno I406 CIMENT 2,5 L</t>
  </si>
  <si>
    <t>VI407-2,5L</t>
  </si>
  <si>
    <t>Inverno I407 IVOIRE 2,5 L</t>
  </si>
  <si>
    <t>VN500-2,5L</t>
  </si>
  <si>
    <t>BIANCO NATURALE N500 BLANC 2,5 L</t>
  </si>
  <si>
    <t>VP100-2,5L</t>
  </si>
  <si>
    <t>Primavera  P100 BLEU GLACE 2,5 L</t>
  </si>
  <si>
    <t>VP101-2,5L</t>
  </si>
  <si>
    <t>Primavera  P101 POIVRE NOIR 2,5 L</t>
  </si>
  <si>
    <t>VP102-2,5L</t>
  </si>
  <si>
    <t>Primavera  P102 VERT EPINARD 2,5 L</t>
  </si>
  <si>
    <t>VP103-2,5L</t>
  </si>
  <si>
    <t>Primavera  P103 SAUMON CLAIRE 2,5 L</t>
  </si>
  <si>
    <t>VP104-2,5L</t>
  </si>
  <si>
    <t>Primavera  P104 GRIS CLAIR 2,5 L</t>
  </si>
  <si>
    <t>VP105-2,5L</t>
  </si>
  <si>
    <t>Primavera  P105 CORAIL 2,5 L</t>
  </si>
  <si>
    <t>VP106-2,5L</t>
  </si>
  <si>
    <t>Primavera  P106 CAFFE AU LAIT 2,5 L</t>
  </si>
  <si>
    <t>VP107-2,5L</t>
  </si>
  <si>
    <t>Primavera  P107 GREIGE 2,5 L</t>
  </si>
  <si>
    <t>VA300-10L</t>
  </si>
  <si>
    <t>Autunno A300 TERRE DE SIENNE 10 L</t>
  </si>
  <si>
    <t>VA301-10L</t>
  </si>
  <si>
    <t>Autunno A301 ORANGE 10 L</t>
  </si>
  <si>
    <t>VA302-10L</t>
  </si>
  <si>
    <t>Autunno A302 ACAJOU 10 L</t>
  </si>
  <si>
    <t>VA303-10L</t>
  </si>
  <si>
    <t>Autunno A303 TERRE 10 L</t>
  </si>
  <si>
    <t>VA304-10L</t>
  </si>
  <si>
    <t>Autunno A304 KAKI 10 L</t>
  </si>
  <si>
    <t>VA305-10L</t>
  </si>
  <si>
    <t>Autunno A305 TERRACOTTA 10 L</t>
  </si>
  <si>
    <t>VA306-10L</t>
  </si>
  <si>
    <t>Autunno A306 PLOMB 10 L</t>
  </si>
  <si>
    <t>VA307-10L</t>
  </si>
  <si>
    <t>Autunno A307 OR 10 L</t>
  </si>
  <si>
    <t>VE200-10L</t>
  </si>
  <si>
    <t>Estet E200 CITRON 10 L</t>
  </si>
  <si>
    <t>VE201-10L</t>
  </si>
  <si>
    <t>Estet E201 ROSEE 10 L</t>
  </si>
  <si>
    <t>VE202-10L</t>
  </si>
  <si>
    <t>Estet E202 TURQUOISE 10 L</t>
  </si>
  <si>
    <t>VE203-10L</t>
  </si>
  <si>
    <t>Estet E203 GRÉS CERAMÉ clair 10 L</t>
  </si>
  <si>
    <t>VE204-10L</t>
  </si>
  <si>
    <t>Estet E204 OLIVE CLAIRE 10 L</t>
  </si>
  <si>
    <t>VE205-10L</t>
  </si>
  <si>
    <t>Estet E205 VERT BRILLANT 10 L</t>
  </si>
  <si>
    <t>VE206-10L</t>
  </si>
  <si>
    <t>Estet E206 ROUGE INDIEN 10 L</t>
  </si>
  <si>
    <t>VE207-10L</t>
  </si>
  <si>
    <t>Estet E207 AUBERGINE 10 L</t>
  </si>
  <si>
    <t>VI400-10L</t>
  </si>
  <si>
    <t>Inverno I400 NOIR DE NUIT 10 L</t>
  </si>
  <si>
    <t>VI401-10L</t>
  </si>
  <si>
    <t>Inverno I401 GRIS ROUGE 10 L</t>
  </si>
  <si>
    <t>VI402-10L</t>
  </si>
  <si>
    <t>Inverno I402 LAVANDE FONCEE 10 L</t>
  </si>
  <si>
    <t>VI403-10L</t>
  </si>
  <si>
    <t>Inverno I403 GRIS CREPUSCULE 10 L</t>
  </si>
  <si>
    <t>VI404-10L</t>
  </si>
  <si>
    <t>Inverno I404 LAVANDE CLAIRE 10 L</t>
  </si>
  <si>
    <t>VI405-10L</t>
  </si>
  <si>
    <t>Inverno I405 GRIS CREME 10 L</t>
  </si>
  <si>
    <t>VI406-10L</t>
  </si>
  <si>
    <t>Inverno I406 CIMENT 10 L</t>
  </si>
  <si>
    <t>VI407-10L</t>
  </si>
  <si>
    <t>Inverno I407 IVOIRE 10 L</t>
  </si>
  <si>
    <t>VN500-10L</t>
  </si>
  <si>
    <t>BIANCO NATURALE N500 BLANC 10 L</t>
  </si>
  <si>
    <t>VP100-10L</t>
  </si>
  <si>
    <t>Primavera  P100 BLEU GLACE 10 L</t>
  </si>
  <si>
    <t>VP101-10L</t>
  </si>
  <si>
    <t>Primavera  P101 POIVRE NOIR 10 L</t>
  </si>
  <si>
    <t>VP102-10L</t>
  </si>
  <si>
    <t>Primavera  P102 VERT EPINARD 10 L</t>
  </si>
  <si>
    <t>VP103-10L</t>
  </si>
  <si>
    <t>Primavera  P103 SAUMON CLAIRE 10 L</t>
  </si>
  <si>
    <t>VP104-10L</t>
  </si>
  <si>
    <t>Primavera  P104 GRIS CLAIR 10 L</t>
  </si>
  <si>
    <t>VP105-10L</t>
  </si>
  <si>
    <t>Primavera  P105 CORAIL 10 L</t>
  </si>
  <si>
    <t>VP106-10L</t>
  </si>
  <si>
    <t>Primavera  P106 CAFFE AU LAIT 10 L</t>
  </si>
  <si>
    <t>VP107-10L</t>
  </si>
  <si>
    <t>Primavera  P107 GREIGE 10 L</t>
  </si>
  <si>
    <t>Particuliers 2019-01</t>
  </si>
  <si>
    <t>VERDELLO - CALULER VOS SURFACES A DECORER</t>
  </si>
  <si>
    <t>Plafonds surfaces Verdello Réf.</t>
  </si>
  <si>
    <t>Autunno A300 TERRE DE SIENNE</t>
  </si>
  <si>
    <t>Autunno A301 ORANGE</t>
  </si>
  <si>
    <t>Autunno A302 ACAJOU</t>
  </si>
  <si>
    <t>Autunno A303 TERRE</t>
  </si>
  <si>
    <t>Autunno A304 KAKI</t>
  </si>
  <si>
    <t>Autunno A305 TERRACOTTA</t>
  </si>
  <si>
    <t>Autunno A306 PLOMB</t>
  </si>
  <si>
    <t>BIANCO NATURALE N500 BLANC</t>
  </si>
  <si>
    <t>Estet E200 CITRON</t>
  </si>
  <si>
    <t>Estet E201 ROSEE</t>
  </si>
  <si>
    <t>Estet E202 TURQUOISE</t>
  </si>
  <si>
    <t>Estet E203 GRÉS CERAMÉ clair</t>
  </si>
  <si>
    <t>Estet E204 OLIVE CLAIRE</t>
  </si>
  <si>
    <t>Estet E205 VERT BRILLANT</t>
  </si>
  <si>
    <t>Estet E206 ROUGE INDIEN</t>
  </si>
  <si>
    <t>Estet E207 AUBERGINE</t>
  </si>
  <si>
    <t>Inverno I400 NOIR DE NUIT</t>
  </si>
  <si>
    <t>Inverno I401 GRIS ROUGE</t>
  </si>
  <si>
    <t>Inverno I402 LAVANDE FONCEE</t>
  </si>
  <si>
    <t>Inverno I403 GRIS CREPUSCULE</t>
  </si>
  <si>
    <t>Inverno I404 LAVANDE CLAIRE</t>
  </si>
  <si>
    <t>Inverno I405 GRIS CREME</t>
  </si>
  <si>
    <t>Inverno I406 CIMENT</t>
  </si>
  <si>
    <t>Inverno I407 IVOIRE</t>
  </si>
  <si>
    <t>Autunno A307 OR</t>
  </si>
  <si>
    <t>Primavera  P100 BLEU GLACE</t>
  </si>
  <si>
    <t>Primavera  P101 POIVRE NOIR</t>
  </si>
  <si>
    <t>Primavera  P102 VERT EPINARD</t>
  </si>
  <si>
    <t>Primavera  P103 SAUMON CLAIRE</t>
  </si>
  <si>
    <t>Primavera  P104 GRIS CLAIR</t>
  </si>
  <si>
    <t>Primavera  P105 CORAIL</t>
  </si>
  <si>
    <t>Primavera  P106 CAFFE AU LAIT</t>
  </si>
  <si>
    <t>Primavera  P107 GREIGE</t>
  </si>
  <si>
    <t>Prix.Produit</t>
  </si>
  <si>
    <t>Verdello N500 BLANC 0.125 L</t>
  </si>
  <si>
    <t>Verdello N500 BLANC 1,- L</t>
  </si>
  <si>
    <t>Verdello N500 BLANC 2,5 L</t>
  </si>
  <si>
    <t>Verdello N500 BLANC 10 L</t>
  </si>
  <si>
    <t>Verdello Couleur 0.125 L</t>
  </si>
  <si>
    <t>Verdello Couleur 1,- L</t>
  </si>
  <si>
    <t>Verdello Couleur 2,5 L</t>
  </si>
  <si>
    <t>Verdello Couleur 10 L</t>
  </si>
  <si>
    <t>10L</t>
  </si>
  <si>
    <t>2,5L</t>
  </si>
  <si>
    <t>1,-L</t>
  </si>
  <si>
    <t>0,125L</t>
  </si>
  <si>
    <t>#</t>
  </si>
  <si>
    <t>L</t>
  </si>
  <si>
    <t>Qte Unitaire necessaire</t>
  </si>
  <si>
    <t>Contrôle m²</t>
  </si>
  <si>
    <t>Murs 1</t>
  </si>
  <si>
    <t>Murs 2</t>
  </si>
  <si>
    <t>Murs 1 surfaces Verdello réf.</t>
  </si>
  <si>
    <t>Murs 2 surfaces Verdello réf.</t>
  </si>
  <si>
    <t>Réf. Verdello</t>
  </si>
  <si>
    <t>Surface Totale</t>
  </si>
  <si>
    <t>B</t>
  </si>
  <si>
    <t>C</t>
  </si>
  <si>
    <t>Coeff TVA</t>
  </si>
  <si>
    <t>TOTAL TTC</t>
  </si>
  <si>
    <t>TTC</t>
  </si>
  <si>
    <t xml:space="preserve">Remise </t>
  </si>
  <si>
    <t>Commentaires /  Questions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</si>
</sst>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0.00\ _€"/>
    <numFmt numFmtId="165" formatCode="[$-40C]d\-mmm\-yy;@"/>
    <numFmt numFmtId="166" formatCode="&quot; F&quot;#,##0.00_);\(&quot; F&quot;#,##0.00\)"/>
    <numFmt numFmtId="167" formatCode="#,##0.00_ ;\-#,##0.00\ "/>
    <numFmt numFmtId="168" formatCode="0.00_ ;[Red]\-0.00\ "/>
    <numFmt numFmtId="169" formatCode="#,##0.00\ &quot;€&quot;"/>
    <numFmt numFmtId="170" formatCode="0#&quot; &quot;##&quot; &quot;##&quot; &quot;##&quot; &quot;##"/>
    <numFmt numFmtId="171" formatCode="00000"/>
    <numFmt numFmtId="172" formatCode="_(&quot;$&quot;* #,##0.00_);_(&quot;$&quot;* \(#,##0.00\);_(&quot;$&quot;* &quot;-&quot;??_);_(@_)"/>
    <numFmt numFmtId="173" formatCode="0.000"/>
    <numFmt numFmtId="174" formatCode="0_ ;[Red]\-0\ "/>
    <numFmt numFmtId="175" formatCode="0.000_ ;[Red]\-0.000\ "/>
    <numFmt numFmtId="176" formatCode="dd/mm/yy;@"/>
    <numFmt numFmtId="177" formatCode="0;[Red]0"/>
  </numFmts>
  <fonts count="58" x14ac:knownFonts="1">
    <font>
      <sz val="10"/>
      <color theme="1"/>
      <name val="Arial"/>
      <family val="2"/>
    </font>
    <font>
      <sz val="10"/>
      <color theme="1"/>
      <name val="Arial"/>
      <family val="2"/>
    </font>
    <font>
      <sz val="10"/>
      <name val="Arial"/>
      <family val="2"/>
    </font>
    <font>
      <sz val="10"/>
      <name val="MS Sans Serif"/>
      <family val="2"/>
    </font>
    <font>
      <sz val="9"/>
      <name val="Arial"/>
      <family val="2"/>
    </font>
    <font>
      <b/>
      <sz val="11"/>
      <name val="Arial"/>
      <family val="2"/>
    </font>
    <font>
      <b/>
      <sz val="10"/>
      <name val="Arial"/>
      <family val="2"/>
    </font>
    <font>
      <b/>
      <i/>
      <sz val="9"/>
      <name val="Arial"/>
      <family val="2"/>
    </font>
    <font>
      <sz val="8"/>
      <name val="Arial"/>
      <family val="2"/>
    </font>
    <font>
      <b/>
      <sz val="11"/>
      <color indexed="10"/>
      <name val="Arial"/>
      <family val="2"/>
    </font>
    <font>
      <b/>
      <sz val="8"/>
      <name val="Arial"/>
      <family val="2"/>
    </font>
    <font>
      <b/>
      <sz val="8"/>
      <color indexed="8"/>
      <name val="Arial"/>
      <family val="2"/>
    </font>
    <font>
      <b/>
      <sz val="9"/>
      <name val="Arial"/>
      <family val="2"/>
    </font>
    <font>
      <b/>
      <sz val="14"/>
      <color indexed="60"/>
      <name val="Arial"/>
      <family val="2"/>
    </font>
    <font>
      <b/>
      <sz val="16"/>
      <color indexed="60"/>
      <name val="Arial"/>
      <family val="2"/>
    </font>
    <font>
      <sz val="7"/>
      <name val="Arial"/>
      <family val="2"/>
    </font>
    <font>
      <b/>
      <sz val="7"/>
      <name val="Arial"/>
      <family val="2"/>
    </font>
    <font>
      <b/>
      <i/>
      <sz val="10"/>
      <name val="Arial"/>
      <family val="2"/>
    </font>
    <font>
      <b/>
      <i/>
      <sz val="8"/>
      <name val="Arial"/>
      <family val="2"/>
    </font>
    <font>
      <b/>
      <u/>
      <sz val="9"/>
      <name val="Arial"/>
      <family val="2"/>
    </font>
    <font>
      <b/>
      <sz val="14"/>
      <name val="Verdana"/>
      <family val="2"/>
    </font>
    <font>
      <b/>
      <u/>
      <sz val="11"/>
      <name val="Arial"/>
      <family val="2"/>
    </font>
    <font>
      <u/>
      <sz val="10"/>
      <color indexed="12"/>
      <name val="Arial"/>
      <family val="2"/>
    </font>
    <font>
      <sz val="7.5"/>
      <name val="Arial"/>
      <family val="2"/>
    </font>
    <font>
      <b/>
      <sz val="9"/>
      <name val="Verdana"/>
      <family val="2"/>
    </font>
    <font>
      <sz val="7.5"/>
      <color indexed="8"/>
      <name val="Arial"/>
      <family val="2"/>
    </font>
    <font>
      <b/>
      <sz val="7.5"/>
      <name val="Arial"/>
      <family val="2"/>
    </font>
    <font>
      <sz val="8"/>
      <color indexed="81"/>
      <name val="Tahoma"/>
      <family val="2"/>
    </font>
    <font>
      <sz val="10"/>
      <name val="Verdana"/>
      <family val="2"/>
    </font>
    <font>
      <b/>
      <sz val="14"/>
      <color indexed="10"/>
      <name val="Arial"/>
      <family val="2"/>
    </font>
    <font>
      <sz val="10"/>
      <color indexed="41"/>
      <name val="Arial"/>
      <family val="2"/>
    </font>
    <font>
      <b/>
      <sz val="11"/>
      <color indexed="61"/>
      <name val="Arial"/>
      <family val="2"/>
    </font>
    <font>
      <b/>
      <sz val="12"/>
      <name val="Arial"/>
      <family val="2"/>
    </font>
    <font>
      <sz val="10"/>
      <color indexed="49"/>
      <name val="Arial"/>
      <family val="2"/>
    </font>
    <font>
      <b/>
      <sz val="10"/>
      <color indexed="61"/>
      <name val="Arial"/>
      <family val="2"/>
    </font>
    <font>
      <b/>
      <sz val="8"/>
      <color indexed="81"/>
      <name val="Tahoma"/>
      <family val="2"/>
    </font>
    <font>
      <sz val="10"/>
      <color theme="0"/>
      <name val="Arial"/>
      <family val="2"/>
    </font>
    <font>
      <b/>
      <sz val="12"/>
      <color theme="1"/>
      <name val="Arial"/>
      <family val="2"/>
    </font>
    <font>
      <sz val="8"/>
      <color theme="0"/>
      <name val="Arial"/>
      <family val="2"/>
    </font>
    <font>
      <sz val="9"/>
      <color theme="0"/>
      <name val="Arial"/>
      <family val="2"/>
    </font>
    <font>
      <sz val="9"/>
      <color theme="1" tint="0.499984740745262"/>
      <name val="Arial"/>
      <family val="2"/>
    </font>
    <font>
      <b/>
      <sz val="11"/>
      <color indexed="60"/>
      <name val="Arial"/>
      <family val="2"/>
    </font>
    <font>
      <sz val="10"/>
      <color theme="0" tint="-0.499984740745262"/>
      <name val="Arial"/>
      <family val="2"/>
    </font>
    <font>
      <sz val="9"/>
      <color theme="0" tint="-0.499984740745262"/>
      <name val="Arial"/>
      <family val="2"/>
    </font>
    <font>
      <sz val="8"/>
      <color indexed="18"/>
      <name val="Arial"/>
      <family val="2"/>
    </font>
    <font>
      <b/>
      <i/>
      <sz val="8"/>
      <color indexed="9"/>
      <name val="Arial"/>
      <family val="2"/>
    </font>
    <font>
      <sz val="8"/>
      <color indexed="9"/>
      <name val="Arial"/>
      <family val="2"/>
    </font>
    <font>
      <b/>
      <sz val="8"/>
      <color indexed="10"/>
      <name val="Arial"/>
      <family val="2"/>
    </font>
    <font>
      <sz val="8"/>
      <color indexed="10"/>
      <name val="Arial"/>
      <family val="2"/>
    </font>
    <font>
      <sz val="8"/>
      <color indexed="12"/>
      <name val="Arial"/>
      <family val="2"/>
    </font>
    <font>
      <b/>
      <sz val="8"/>
      <color indexed="18"/>
      <name val="Arial"/>
      <family val="2"/>
    </font>
    <font>
      <sz val="8"/>
      <color rgb="FF000000"/>
      <name val="Arial"/>
      <family val="2"/>
    </font>
    <font>
      <sz val="8"/>
      <color theme="1"/>
      <name val="Arial"/>
      <family val="2"/>
    </font>
    <font>
      <b/>
      <sz val="8"/>
      <color theme="1"/>
      <name val="Arial"/>
      <family val="2"/>
    </font>
    <font>
      <b/>
      <sz val="10"/>
      <color theme="1"/>
      <name val="Arial"/>
      <family val="2"/>
    </font>
    <font>
      <sz val="9"/>
      <color indexed="81"/>
      <name val="Tahoma"/>
      <family val="2"/>
    </font>
    <font>
      <b/>
      <sz val="9"/>
      <color indexed="81"/>
      <name val="Tahoma"/>
      <family val="2"/>
    </font>
    <font>
      <b/>
      <sz val="11"/>
      <color theme="0"/>
      <name val="Arial"/>
      <family val="2"/>
    </font>
  </fonts>
  <fills count="22">
    <fill>
      <patternFill patternType="none"/>
    </fill>
    <fill>
      <patternFill patternType="gray125"/>
    </fill>
    <fill>
      <patternFill patternType="solid">
        <fgColor indexed="49"/>
        <bgColor indexed="64"/>
      </patternFill>
    </fill>
    <fill>
      <patternFill patternType="solid">
        <fgColor indexed="14"/>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2"/>
        <bgColor indexed="64"/>
      </patternFill>
    </fill>
    <fill>
      <patternFill patternType="solid">
        <fgColor rgb="FFCCFFCC"/>
        <bgColor indexed="64"/>
      </patternFill>
    </fill>
    <fill>
      <patternFill patternType="solid">
        <fgColor indexed="13"/>
        <bgColor indexed="64"/>
      </patternFill>
    </fill>
    <fill>
      <patternFill patternType="solid">
        <fgColor indexed="40"/>
        <bgColor indexed="64"/>
      </patternFill>
    </fill>
    <fill>
      <patternFill patternType="solid">
        <fgColor rgb="FFFFFF00"/>
        <bgColor indexed="64"/>
      </patternFill>
    </fill>
    <fill>
      <patternFill patternType="solid">
        <fgColor indexed="41"/>
        <bgColor indexed="64"/>
      </patternFill>
    </fill>
    <fill>
      <patternFill patternType="solid">
        <fgColor indexed="26"/>
        <bgColor indexed="64"/>
      </patternFill>
    </fill>
    <fill>
      <patternFill patternType="solid">
        <fgColor indexed="23"/>
        <bgColor indexed="64"/>
      </patternFill>
    </fill>
    <fill>
      <patternFill patternType="solid">
        <fgColor indexed="63"/>
        <bgColor indexed="64"/>
      </patternFill>
    </fill>
    <fill>
      <patternFill patternType="solid">
        <fgColor indexed="43"/>
        <bgColor indexed="64"/>
      </patternFill>
    </fill>
    <fill>
      <patternFill patternType="solid">
        <fgColor theme="0" tint="-0.499984740745262"/>
        <bgColor indexed="64"/>
      </patternFill>
    </fill>
    <fill>
      <patternFill patternType="solid">
        <fgColor rgb="FF33CCCC"/>
        <bgColor indexed="64"/>
      </patternFill>
    </fill>
    <fill>
      <patternFill patternType="solid">
        <fgColor rgb="FF808080"/>
        <bgColor indexed="64"/>
      </patternFill>
    </fill>
    <fill>
      <patternFill patternType="solid">
        <fgColor rgb="FFFFC000"/>
        <bgColor indexed="64"/>
      </patternFill>
    </fill>
    <fill>
      <patternFill patternType="solid">
        <fgColor theme="9" tint="0.59999389629810485"/>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ck">
        <color indexed="12"/>
      </left>
      <right style="thin">
        <color indexed="64"/>
      </right>
      <top/>
      <bottom/>
      <diagonal/>
    </border>
    <border>
      <left style="thick">
        <color indexed="12"/>
      </left>
      <right style="thin">
        <color indexed="64"/>
      </right>
      <top/>
      <bottom style="thick">
        <color indexed="12"/>
      </bottom>
      <diagonal/>
    </border>
    <border>
      <left style="thin">
        <color indexed="64"/>
      </left>
      <right style="thin">
        <color indexed="64"/>
      </right>
      <top/>
      <bottom style="thick">
        <color indexed="12"/>
      </bottom>
      <diagonal/>
    </border>
    <border>
      <left style="thin">
        <color indexed="61"/>
      </left>
      <right style="thin">
        <color indexed="61"/>
      </right>
      <top style="thin">
        <color indexed="61"/>
      </top>
      <bottom style="thin">
        <color indexed="61"/>
      </bottom>
      <diagonal/>
    </border>
    <border>
      <left style="thin">
        <color indexed="61"/>
      </left>
      <right style="thin">
        <color indexed="61"/>
      </right>
      <top/>
      <bottom/>
      <diagonal/>
    </border>
    <border>
      <left style="thin">
        <color indexed="61"/>
      </left>
      <right style="thin">
        <color indexed="61"/>
      </right>
      <top/>
      <bottom style="thin">
        <color indexed="6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54"/>
      </left>
      <right/>
      <top style="thick">
        <color indexed="54"/>
      </top>
      <bottom style="medium">
        <color indexed="21"/>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right/>
      <top style="thick">
        <color indexed="54"/>
      </top>
      <bottom style="thin">
        <color indexed="57"/>
      </bottom>
      <diagonal/>
    </border>
    <border>
      <left/>
      <right style="thick">
        <color indexed="54"/>
      </right>
      <top style="thick">
        <color indexed="54"/>
      </top>
      <bottom style="thin">
        <color indexed="57"/>
      </bottom>
      <diagonal/>
    </border>
    <border>
      <left style="thick">
        <color indexed="54"/>
      </left>
      <right/>
      <top/>
      <bottom/>
      <diagonal/>
    </border>
    <border>
      <left/>
      <right style="thick">
        <color indexed="54"/>
      </right>
      <top/>
      <bottom/>
      <diagonal/>
    </border>
    <border>
      <left/>
      <right style="hair">
        <color indexed="8"/>
      </right>
      <top style="hair">
        <color indexed="64"/>
      </top>
      <bottom/>
      <diagonal/>
    </border>
    <border>
      <left style="hair">
        <color indexed="8"/>
      </left>
      <right style="hair">
        <color indexed="8"/>
      </right>
      <top style="hair">
        <color indexed="64"/>
      </top>
      <bottom/>
      <diagonal/>
    </border>
    <border>
      <left style="thick">
        <color indexed="10"/>
      </left>
      <right/>
      <top style="thick">
        <color indexed="10"/>
      </top>
      <bottom style="medium">
        <color indexed="21"/>
      </bottom>
      <diagonal/>
    </border>
    <border>
      <left/>
      <right/>
      <top style="thick">
        <color indexed="10"/>
      </top>
      <bottom style="medium">
        <color indexed="21"/>
      </bottom>
      <diagonal/>
    </border>
    <border>
      <left/>
      <right style="thick">
        <color indexed="10"/>
      </right>
      <top style="thick">
        <color indexed="10"/>
      </top>
      <bottom style="medium">
        <color indexed="21"/>
      </bottom>
      <diagonal/>
    </border>
    <border>
      <left/>
      <right style="hair">
        <color indexed="8"/>
      </right>
      <top/>
      <bottom/>
      <diagonal/>
    </border>
    <border>
      <left style="hair">
        <color indexed="8"/>
      </left>
      <right style="hair">
        <color indexed="8"/>
      </right>
      <top/>
      <bottom/>
      <diagonal/>
    </border>
    <border>
      <left style="thick">
        <color indexed="10"/>
      </left>
      <right style="thin">
        <color indexed="21"/>
      </right>
      <top style="medium">
        <color indexed="21"/>
      </top>
      <bottom style="hair">
        <color indexed="64"/>
      </bottom>
      <diagonal/>
    </border>
    <border>
      <left style="thin">
        <color indexed="21"/>
      </left>
      <right style="thin">
        <color indexed="21"/>
      </right>
      <top style="medium">
        <color indexed="21"/>
      </top>
      <bottom style="hair">
        <color indexed="21"/>
      </bottom>
      <diagonal/>
    </border>
    <border>
      <left style="thin">
        <color indexed="21"/>
      </left>
      <right/>
      <top style="medium">
        <color indexed="21"/>
      </top>
      <bottom style="hair">
        <color indexed="21"/>
      </bottom>
      <diagonal/>
    </border>
    <border>
      <left/>
      <right/>
      <top style="medium">
        <color indexed="21"/>
      </top>
      <bottom style="hair">
        <color indexed="21"/>
      </bottom>
      <diagonal/>
    </border>
    <border>
      <left/>
      <right style="thin">
        <color indexed="21"/>
      </right>
      <top style="medium">
        <color indexed="21"/>
      </top>
      <bottom style="hair">
        <color indexed="21"/>
      </bottom>
      <diagonal/>
    </border>
    <border>
      <left style="thin">
        <color indexed="21"/>
      </left>
      <right style="thick">
        <color indexed="10"/>
      </right>
      <top style="medium">
        <color indexed="21"/>
      </top>
      <bottom style="hair">
        <color indexed="2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ck">
        <color indexed="10"/>
      </left>
      <right style="thin">
        <color indexed="64"/>
      </right>
      <top/>
      <bottom/>
      <diagonal/>
    </border>
    <border>
      <left style="thin">
        <color indexed="64"/>
      </left>
      <right/>
      <top style="hair">
        <color indexed="21"/>
      </top>
      <bottom/>
      <diagonal/>
    </border>
    <border>
      <left/>
      <right/>
      <top style="hair">
        <color indexed="21"/>
      </top>
      <bottom/>
      <diagonal/>
    </border>
    <border>
      <left style="thin">
        <color indexed="64"/>
      </left>
      <right/>
      <top/>
      <bottom/>
      <diagonal/>
    </border>
    <border>
      <left style="thin">
        <color indexed="64"/>
      </left>
      <right style="thick">
        <color indexed="10"/>
      </right>
      <top/>
      <bottom/>
      <diagonal/>
    </border>
    <border>
      <left/>
      <right style="hair">
        <color indexed="64"/>
      </right>
      <top style="hair">
        <color indexed="64"/>
      </top>
      <bottom style="hair">
        <color indexed="64"/>
      </bottom>
      <diagonal/>
    </border>
    <border>
      <left style="thick">
        <color indexed="10"/>
      </left>
      <right style="thin">
        <color indexed="64"/>
      </right>
      <top style="dashDotDot">
        <color indexed="64"/>
      </top>
      <bottom style="thick">
        <color indexed="10"/>
      </bottom>
      <diagonal/>
    </border>
    <border>
      <left style="thin">
        <color indexed="64"/>
      </left>
      <right style="thin">
        <color indexed="64"/>
      </right>
      <top style="dashDotDot">
        <color indexed="64"/>
      </top>
      <bottom style="thick">
        <color indexed="10"/>
      </bottom>
      <diagonal/>
    </border>
    <border>
      <left style="thin">
        <color indexed="64"/>
      </left>
      <right/>
      <top style="dashDotDot">
        <color indexed="64"/>
      </top>
      <bottom style="thick">
        <color indexed="10"/>
      </bottom>
      <diagonal/>
    </border>
    <border>
      <left style="thin">
        <color indexed="64"/>
      </left>
      <right style="thick">
        <color indexed="10"/>
      </right>
      <top style="dashDotDot">
        <color indexed="64"/>
      </top>
      <bottom style="thick">
        <color indexed="10"/>
      </bottom>
      <diagonal/>
    </border>
    <border>
      <left/>
      <right/>
      <top style="thick">
        <color indexed="10"/>
      </top>
      <bottom/>
      <diagonal/>
    </border>
    <border>
      <left style="thick">
        <color indexed="10"/>
      </left>
      <right style="thick">
        <color indexed="10"/>
      </right>
      <top style="thick">
        <color indexed="10"/>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right style="thick">
        <color indexed="10"/>
      </right>
      <top/>
      <bottom/>
      <diagonal/>
    </border>
    <border>
      <left/>
      <right/>
      <top style="medium">
        <color indexed="64"/>
      </top>
      <bottom style="medium">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style="thick">
        <color indexed="10"/>
      </right>
      <top/>
      <bottom style="hair">
        <color indexed="64"/>
      </bottom>
      <diagonal/>
    </border>
    <border>
      <left style="thin">
        <color indexed="64"/>
      </left>
      <right/>
      <top/>
      <bottom style="thick">
        <color indexed="10"/>
      </bottom>
      <diagonal/>
    </border>
    <border>
      <left style="thin">
        <color indexed="64"/>
      </left>
      <right style="thin">
        <color indexed="64"/>
      </right>
      <top/>
      <bottom style="thick">
        <color indexed="10"/>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style="double">
        <color indexed="64"/>
      </bottom>
      <diagonal/>
    </border>
    <border>
      <left style="thin">
        <color indexed="6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FF0000"/>
      </left>
      <right style="medium">
        <color auto="1"/>
      </right>
      <top style="medium">
        <color indexed="64"/>
      </top>
      <bottom style="medium">
        <color indexed="64"/>
      </bottom>
      <diagonal/>
    </border>
    <border>
      <left style="thick">
        <color rgb="FFFF0000"/>
      </left>
      <right style="medium">
        <color auto="1"/>
      </right>
      <top style="medium">
        <color indexed="64"/>
      </top>
      <bottom/>
      <diagonal/>
    </border>
    <border>
      <left style="thick">
        <color rgb="FFFF0000"/>
      </left>
      <right style="medium">
        <color auto="1"/>
      </right>
      <top/>
      <bottom/>
      <diagonal/>
    </border>
    <border>
      <left style="thick">
        <color rgb="FFFF0000"/>
      </left>
      <right style="medium">
        <color auto="1"/>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44" fontId="2" fillId="0" borderId="0" applyFont="0" applyFill="0" applyBorder="0" applyAlignment="0" applyProtection="0"/>
    <xf numFmtId="0" fontId="22" fillId="0" borderId="0" applyNumberFormat="0" applyFill="0" applyBorder="0" applyAlignment="0" applyProtection="0">
      <alignment vertical="top"/>
      <protection locked="0"/>
    </xf>
    <xf numFmtId="0" fontId="2" fillId="0" borderId="0"/>
    <xf numFmtId="172" fontId="2" fillId="0" borderId="0" applyFont="0" applyFill="0" applyBorder="0" applyAlignment="0" applyProtection="0"/>
  </cellStyleXfs>
  <cellXfs count="467">
    <xf numFmtId="0" fontId="0" fillId="0" borderId="0" xfId="0"/>
    <xf numFmtId="0" fontId="4" fillId="0" borderId="0" xfId="2" applyNumberFormat="1" applyFont="1" applyFill="1" applyBorder="1" applyAlignment="1" applyProtection="1"/>
    <xf numFmtId="0" fontId="8" fillId="0" borderId="0" xfId="2" applyNumberFormat="1" applyFont="1" applyFill="1" applyBorder="1" applyAlignment="1" applyProtection="1"/>
    <xf numFmtId="0" fontId="2" fillId="14" borderId="0" xfId="2" applyFont="1" applyFill="1" applyProtection="1"/>
    <xf numFmtId="3" fontId="14" fillId="12" borderId="0" xfId="2" quotePrefix="1" applyNumberFormat="1" applyFont="1" applyFill="1" applyBorder="1" applyAlignment="1" applyProtection="1">
      <protection locked="0"/>
    </xf>
    <xf numFmtId="0" fontId="4" fillId="12" borderId="0" xfId="2" applyNumberFormat="1" applyFont="1" applyFill="1" applyBorder="1" applyAlignment="1" applyProtection="1">
      <protection locked="0"/>
    </xf>
    <xf numFmtId="0" fontId="2" fillId="0" borderId="0" xfId="2" applyFont="1" applyFill="1" applyProtection="1"/>
    <xf numFmtId="0" fontId="0" fillId="14" borderId="0" xfId="0" applyFill="1"/>
    <xf numFmtId="0" fontId="4" fillId="14" borderId="0" xfId="2" applyNumberFormat="1" applyFont="1" applyFill="1" applyBorder="1" applyAlignment="1" applyProtection="1"/>
    <xf numFmtId="0" fontId="8" fillId="14" borderId="0" xfId="2" applyNumberFormat="1" applyFont="1" applyFill="1" applyBorder="1" applyAlignment="1" applyProtection="1"/>
    <xf numFmtId="0" fontId="2" fillId="0" borderId="27" xfId="2" applyNumberFormat="1" applyFont="1" applyFill="1" applyBorder="1" applyAlignment="1" applyProtection="1"/>
    <xf numFmtId="0" fontId="8" fillId="0" borderId="29" xfId="2" applyNumberFormat="1" applyFont="1" applyFill="1" applyBorder="1" applyAlignment="1" applyProtection="1">
      <alignment horizontal="center"/>
    </xf>
    <xf numFmtId="0" fontId="15" fillId="0" borderId="30" xfId="2" applyNumberFormat="1" applyFont="1" applyFill="1" applyBorder="1" applyAlignment="1" applyProtection="1">
      <alignment horizontal="right"/>
    </xf>
    <xf numFmtId="0" fontId="16" fillId="4" borderId="41" xfId="2" applyNumberFormat="1" applyFont="1" applyFill="1" applyBorder="1" applyAlignment="1" applyProtection="1">
      <alignment horizontal="center" vertical="center" wrapText="1"/>
    </xf>
    <xf numFmtId="0" fontId="11" fillId="4" borderId="42" xfId="2" applyNumberFormat="1" applyFont="1" applyFill="1" applyBorder="1" applyAlignment="1" applyProtection="1">
      <alignment horizontal="center" vertical="center" wrapText="1"/>
    </xf>
    <xf numFmtId="0" fontId="10" fillId="4" borderId="42" xfId="2" applyNumberFormat="1" applyFont="1" applyFill="1" applyBorder="1" applyAlignment="1" applyProtection="1">
      <alignment horizontal="center" vertical="center" wrapText="1"/>
    </xf>
    <xf numFmtId="166" fontId="10" fillId="4" borderId="42" xfId="2" applyNumberFormat="1" applyFont="1" applyFill="1" applyBorder="1" applyAlignment="1" applyProtection="1">
      <alignment horizontal="center" vertical="center" wrapText="1"/>
    </xf>
    <xf numFmtId="0" fontId="11" fillId="4" borderId="46" xfId="2" applyNumberFormat="1" applyFont="1" applyFill="1" applyBorder="1" applyAlignment="1" applyProtection="1">
      <alignment horizontal="center" vertical="center"/>
    </xf>
    <xf numFmtId="0" fontId="8" fillId="0" borderId="49" xfId="2" quotePrefix="1" applyNumberFormat="1" applyFont="1" applyFill="1" applyBorder="1" applyAlignment="1" applyProtection="1">
      <alignment horizontal="left"/>
    </xf>
    <xf numFmtId="0" fontId="2" fillId="0" borderId="5" xfId="2" applyNumberFormat="1" applyFont="1" applyFill="1" applyBorder="1" applyAlignment="1" applyProtection="1">
      <alignment horizontal="center"/>
      <protection locked="0"/>
    </xf>
    <xf numFmtId="4" fontId="2" fillId="0" borderId="5" xfId="2" applyNumberFormat="1" applyFont="1" applyFill="1" applyBorder="1" applyAlignment="1" applyProtection="1"/>
    <xf numFmtId="10" fontId="8" fillId="6" borderId="52" xfId="2" applyNumberFormat="1" applyFont="1" applyFill="1" applyBorder="1" applyAlignment="1" applyProtection="1">
      <protection locked="0"/>
    </xf>
    <xf numFmtId="167" fontId="4" fillId="0" borderId="5" xfId="2" applyNumberFormat="1" applyFont="1" applyFill="1" applyBorder="1" applyAlignment="1" applyProtection="1">
      <alignment horizontal="right"/>
    </xf>
    <xf numFmtId="4" fontId="2" fillId="0" borderId="53" xfId="2" applyNumberFormat="1" applyFont="1" applyFill="1" applyBorder="1" applyAlignment="1" applyProtection="1"/>
    <xf numFmtId="0" fontId="2" fillId="14" borderId="0" xfId="2" applyNumberFormat="1" applyFont="1" applyFill="1" applyBorder="1" applyAlignment="1" applyProtection="1"/>
    <xf numFmtId="0" fontId="6" fillId="6" borderId="49" xfId="2" applyNumberFormat="1" applyFont="1" applyFill="1" applyBorder="1" applyAlignment="1" applyProtection="1">
      <alignment horizontal="center"/>
    </xf>
    <xf numFmtId="0" fontId="6" fillId="6" borderId="5" xfId="2" applyNumberFormat="1" applyFont="1" applyFill="1" applyBorder="1" applyAlignment="1" applyProtection="1">
      <alignment horizontal="center"/>
      <protection locked="0"/>
    </xf>
    <xf numFmtId="4" fontId="4" fillId="6" borderId="52" xfId="2" applyNumberFormat="1" applyFont="1" applyFill="1" applyBorder="1" applyAlignment="1" applyProtection="1"/>
    <xf numFmtId="4" fontId="9" fillId="6" borderId="53" xfId="2" applyNumberFormat="1" applyFont="1" applyFill="1" applyBorder="1" applyAlignment="1" applyProtection="1"/>
    <xf numFmtId="0" fontId="2" fillId="0" borderId="0" xfId="2" applyNumberFormat="1" applyFont="1" applyFill="1" applyBorder="1" applyAlignment="1" applyProtection="1"/>
    <xf numFmtId="164" fontId="2" fillId="0" borderId="55" xfId="2" applyNumberFormat="1" applyFont="1" applyFill="1" applyBorder="1" applyAlignment="1" applyProtection="1">
      <alignment horizontal="left"/>
    </xf>
    <xf numFmtId="1" fontId="2" fillId="0" borderId="56" xfId="2" applyNumberFormat="1" applyFont="1" applyFill="1" applyBorder="1" applyAlignment="1" applyProtection="1">
      <alignment horizontal="center"/>
      <protection locked="0"/>
    </xf>
    <xf numFmtId="4" fontId="2" fillId="0" borderId="57" xfId="2" applyNumberFormat="1" applyFont="1" applyFill="1" applyBorder="1" applyAlignment="1" applyProtection="1"/>
    <xf numFmtId="4" fontId="2" fillId="0" borderId="58" xfId="2" applyNumberFormat="1" applyFont="1" applyFill="1" applyBorder="1" applyAlignment="1" applyProtection="1"/>
    <xf numFmtId="0" fontId="2" fillId="0" borderId="0" xfId="2" applyFont="1" applyFill="1" applyAlignment="1" applyProtection="1">
      <alignment horizontal="center"/>
      <protection locked="0"/>
    </xf>
    <xf numFmtId="0" fontId="17" fillId="0" borderId="0" xfId="2" applyFont="1" applyFill="1" applyBorder="1" applyProtection="1"/>
    <xf numFmtId="4" fontId="4" fillId="0" borderId="60" xfId="2" applyNumberFormat="1" applyFont="1" applyFill="1" applyBorder="1" applyAlignment="1" applyProtection="1"/>
    <xf numFmtId="10" fontId="18" fillId="0" borderId="0" xfId="2" applyNumberFormat="1" applyFont="1" applyFill="1" applyBorder="1" applyAlignment="1" applyProtection="1">
      <alignment horizontal="center"/>
    </xf>
    <xf numFmtId="4" fontId="4" fillId="0" borderId="63" xfId="2" applyNumberFormat="1" applyFont="1" applyFill="1" applyBorder="1" applyAlignment="1" applyProtection="1"/>
    <xf numFmtId="0" fontId="19" fillId="0" borderId="0" xfId="2" applyNumberFormat="1" applyFont="1" applyFill="1" applyBorder="1" applyAlignment="1" applyProtection="1"/>
    <xf numFmtId="169" fontId="6" fillId="9" borderId="64" xfId="2" applyNumberFormat="1" applyFont="1" applyFill="1" applyBorder="1" applyAlignment="1" applyProtection="1"/>
    <xf numFmtId="49" fontId="20" fillId="14" borderId="0" xfId="2" quotePrefix="1" applyNumberFormat="1" applyFont="1" applyFill="1" applyBorder="1" applyAlignment="1" applyProtection="1">
      <alignment horizontal="right"/>
    </xf>
    <xf numFmtId="0" fontId="0" fillId="0" borderId="0" xfId="0" applyFill="1"/>
    <xf numFmtId="0" fontId="2" fillId="14" borderId="0" xfId="2" applyFont="1" applyFill="1" applyBorder="1" applyProtection="1"/>
    <xf numFmtId="0" fontId="12" fillId="12" borderId="0" xfId="0" applyFont="1" applyFill="1" applyBorder="1" applyAlignment="1" applyProtection="1">
      <alignment vertical="center"/>
    </xf>
    <xf numFmtId="0" fontId="23" fillId="14" borderId="0" xfId="0" applyFont="1" applyFill="1"/>
    <xf numFmtId="49" fontId="24" fillId="16" borderId="0" xfId="0" applyNumberFormat="1" applyFont="1" applyFill="1" applyAlignment="1">
      <alignment horizontal="center"/>
    </xf>
    <xf numFmtId="49" fontId="10" fillId="16" borderId="0" xfId="0" applyNumberFormat="1" applyFont="1" applyFill="1" applyAlignment="1">
      <alignment horizontal="center"/>
    </xf>
    <xf numFmtId="0" fontId="25" fillId="16" borderId="0" xfId="0" applyFont="1" applyFill="1"/>
    <xf numFmtId="0" fontId="23" fillId="16" borderId="0" xfId="0" applyFont="1" applyFill="1" applyAlignment="1">
      <alignment wrapText="1"/>
    </xf>
    <xf numFmtId="0" fontId="23" fillId="16" borderId="0" xfId="0" applyFont="1" applyFill="1"/>
    <xf numFmtId="0" fontId="10" fillId="16" borderId="0" xfId="0" applyFont="1" applyFill="1"/>
    <xf numFmtId="0" fontId="10" fillId="16" borderId="0" xfId="0" applyFont="1" applyFill="1" applyAlignment="1">
      <alignment horizontal="center"/>
    </xf>
    <xf numFmtId="0" fontId="11" fillId="16" borderId="0" xfId="0" applyFont="1" applyFill="1" applyAlignment="1">
      <alignment horizontal="center"/>
    </xf>
    <xf numFmtId="0" fontId="12" fillId="0" borderId="0" xfId="2" applyNumberFormat="1" applyFont="1" applyFill="1" applyBorder="1" applyAlignment="1" applyProtection="1">
      <alignment horizontal="right"/>
    </xf>
    <xf numFmtId="4" fontId="4" fillId="0" borderId="76" xfId="2" applyNumberFormat="1" applyFont="1" applyFill="1" applyBorder="1" applyAlignment="1" applyProtection="1"/>
    <xf numFmtId="4" fontId="2" fillId="0" borderId="3" xfId="2" applyNumberFormat="1" applyFont="1" applyFill="1" applyBorder="1" applyAlignment="1" applyProtection="1">
      <alignment horizontal="center"/>
      <protection locked="0"/>
    </xf>
    <xf numFmtId="4" fontId="2" fillId="0" borderId="5" xfId="2" applyNumberFormat="1" applyFont="1" applyFill="1" applyBorder="1" applyAlignment="1" applyProtection="1">
      <alignment horizontal="center"/>
    </xf>
    <xf numFmtId="0" fontId="0" fillId="15" borderId="65" xfId="0" applyFill="1" applyBorder="1" applyAlignment="1">
      <alignment vertical="center"/>
    </xf>
    <xf numFmtId="0" fontId="0" fillId="15" borderId="59" xfId="0" applyFill="1" applyBorder="1" applyAlignment="1">
      <alignment vertical="center"/>
    </xf>
    <xf numFmtId="0" fontId="0" fillId="15" borderId="66" xfId="0" applyFill="1" applyBorder="1" applyAlignment="1">
      <alignment vertical="center"/>
    </xf>
    <xf numFmtId="0" fontId="0" fillId="15" borderId="67" xfId="0" applyFill="1" applyBorder="1" applyAlignment="1">
      <alignment vertical="center"/>
    </xf>
    <xf numFmtId="0" fontId="29" fillId="15" borderId="71" xfId="0" applyFont="1" applyFill="1" applyBorder="1" applyAlignment="1">
      <alignment vertical="center"/>
    </xf>
    <xf numFmtId="0" fontId="0" fillId="12" borderId="0" xfId="0" applyFill="1" applyBorder="1"/>
    <xf numFmtId="0" fontId="0" fillId="15" borderId="0" xfId="0" applyFill="1" applyBorder="1" applyAlignment="1">
      <alignment vertical="center"/>
    </xf>
    <xf numFmtId="0" fontId="0" fillId="15" borderId="71" xfId="0" applyFill="1" applyBorder="1" applyAlignment="1">
      <alignment vertical="center"/>
    </xf>
    <xf numFmtId="0" fontId="0" fillId="2" borderId="67" xfId="0" applyFill="1" applyBorder="1" applyAlignment="1">
      <alignment vertical="center"/>
    </xf>
    <xf numFmtId="0" fontId="0" fillId="2" borderId="0" xfId="0" applyFill="1" applyBorder="1" applyAlignment="1">
      <alignment vertical="center"/>
    </xf>
    <xf numFmtId="0" fontId="0" fillId="2" borderId="0" xfId="0" applyFill="1" applyBorder="1" applyAlignment="1" applyProtection="1">
      <alignment vertical="center"/>
    </xf>
    <xf numFmtId="0" fontId="0" fillId="2" borderId="71" xfId="0" applyFill="1" applyBorder="1" applyAlignment="1">
      <alignment vertical="center"/>
    </xf>
    <xf numFmtId="0" fontId="21" fillId="2" borderId="0" xfId="0" applyFont="1" applyFill="1" applyBorder="1" applyAlignment="1">
      <alignment horizontal="left" vertical="center"/>
    </xf>
    <xf numFmtId="0" fontId="0" fillId="12" borderId="67" xfId="0" applyFill="1" applyBorder="1" applyAlignment="1">
      <alignment vertical="center"/>
    </xf>
    <xf numFmtId="0" fontId="0" fillId="12" borderId="0" xfId="0" applyFill="1" applyBorder="1" applyAlignment="1">
      <alignment vertical="center"/>
    </xf>
    <xf numFmtId="0" fontId="0" fillId="12" borderId="0" xfId="0" applyFill="1" applyBorder="1" applyAlignment="1" applyProtection="1">
      <alignment vertical="center"/>
    </xf>
    <xf numFmtId="0" fontId="0" fillId="12" borderId="71" xfId="0" applyFill="1" applyBorder="1" applyAlignment="1">
      <alignment vertical="center"/>
    </xf>
    <xf numFmtId="0" fontId="5" fillId="12" borderId="67" xfId="0" applyFont="1" applyFill="1" applyBorder="1" applyAlignment="1">
      <alignment vertical="center"/>
    </xf>
    <xf numFmtId="0" fontId="21" fillId="12" borderId="0" xfId="0" applyFont="1" applyFill="1" applyBorder="1" applyAlignment="1">
      <alignment horizontal="left" vertical="center"/>
    </xf>
    <xf numFmtId="0" fontId="12" fillId="12" borderId="0" xfId="0" applyFont="1" applyFill="1" applyBorder="1" applyAlignment="1">
      <alignment horizontal="center" vertical="center"/>
    </xf>
    <xf numFmtId="0" fontId="5" fillId="12" borderId="0" xfId="0" applyFont="1" applyFill="1" applyBorder="1" applyAlignment="1" applyProtection="1">
      <alignment vertical="center"/>
    </xf>
    <xf numFmtId="0" fontId="5" fillId="12" borderId="0" xfId="0" applyFont="1" applyFill="1" applyBorder="1" applyAlignment="1">
      <alignment vertical="center"/>
    </xf>
    <xf numFmtId="2" fontId="0" fillId="0" borderId="10" xfId="0" applyNumberFormat="1" applyFill="1" applyBorder="1" applyAlignment="1" applyProtection="1">
      <alignment vertical="center"/>
      <protection locked="0"/>
    </xf>
    <xf numFmtId="0" fontId="0" fillId="0" borderId="17" xfId="0" applyFill="1" applyBorder="1" applyAlignment="1">
      <alignment horizontal="center" vertical="center"/>
    </xf>
    <xf numFmtId="0" fontId="5" fillId="12" borderId="71" xfId="0" applyFont="1" applyFill="1" applyBorder="1" applyAlignment="1">
      <alignment vertical="center"/>
    </xf>
    <xf numFmtId="0" fontId="0" fillId="12" borderId="0" xfId="0" applyFill="1" applyBorder="1" applyAlignment="1">
      <alignment horizontal="right" vertical="center"/>
    </xf>
    <xf numFmtId="0" fontId="0" fillId="12" borderId="71" xfId="0" applyFill="1" applyBorder="1"/>
    <xf numFmtId="0" fontId="30" fillId="12" borderId="0" xfId="0" quotePrefix="1" applyFont="1" applyFill="1" applyBorder="1" applyAlignment="1">
      <alignment vertical="center"/>
    </xf>
    <xf numFmtId="0" fontId="31" fillId="12" borderId="0" xfId="0" applyFont="1" applyFill="1" applyBorder="1" applyAlignment="1" applyProtection="1">
      <alignment vertical="center"/>
    </xf>
    <xf numFmtId="2" fontId="0" fillId="12" borderId="0" xfId="0" applyNumberFormat="1" applyFill="1" applyBorder="1" applyAlignment="1">
      <alignment vertical="center"/>
    </xf>
    <xf numFmtId="0" fontId="21" fillId="12" borderId="0" xfId="0" applyFont="1" applyFill="1" applyBorder="1" applyAlignment="1">
      <alignment vertical="center"/>
    </xf>
    <xf numFmtId="0" fontId="8" fillId="12" borderId="0" xfId="0" applyFont="1" applyFill="1" applyBorder="1" applyAlignment="1">
      <alignment horizontal="right" vertical="center"/>
    </xf>
    <xf numFmtId="174" fontId="0" fillId="0" borderId="10" xfId="0" applyNumberFormat="1" applyFill="1" applyBorder="1" applyAlignment="1" applyProtection="1">
      <alignment vertical="center"/>
      <protection locked="0"/>
    </xf>
    <xf numFmtId="0" fontId="8" fillId="0" borderId="17" xfId="0" applyFont="1" applyFill="1" applyBorder="1" applyAlignment="1">
      <alignment horizontal="center" vertical="center"/>
    </xf>
    <xf numFmtId="0" fontId="30" fillId="12" borderId="71" xfId="0" applyFont="1" applyFill="1" applyBorder="1"/>
    <xf numFmtId="168" fontId="0" fillId="0" borderId="10" xfId="0" applyNumberFormat="1" applyFill="1" applyBorder="1" applyAlignment="1" applyProtection="1">
      <alignment vertical="center"/>
      <protection locked="0"/>
    </xf>
    <xf numFmtId="0" fontId="32" fillId="2" borderId="0" xfId="0" applyFont="1" applyFill="1" applyBorder="1" applyAlignment="1">
      <alignment vertical="center"/>
    </xf>
    <xf numFmtId="0" fontId="0" fillId="2" borderId="71" xfId="0" applyFill="1" applyBorder="1"/>
    <xf numFmtId="0" fontId="5" fillId="2" borderId="0" xfId="0" applyNumberFormat="1" applyFont="1" applyFill="1" applyBorder="1" applyAlignment="1">
      <alignment horizontal="left" vertical="center"/>
    </xf>
    <xf numFmtId="0" fontId="33" fillId="2" borderId="0" xfId="0" quotePrefix="1" applyFont="1" applyFill="1" applyBorder="1" applyAlignment="1">
      <alignment vertical="center"/>
    </xf>
    <xf numFmtId="0" fontId="0" fillId="2" borderId="67" xfId="0" applyFill="1" applyBorder="1"/>
    <xf numFmtId="0" fontId="0" fillId="2" borderId="0" xfId="0" applyFill="1" applyBorder="1"/>
    <xf numFmtId="0" fontId="34" fillId="2" borderId="0" xfId="0" applyFont="1" applyFill="1" applyBorder="1"/>
    <xf numFmtId="0" fontId="2" fillId="14" borderId="0" xfId="0" applyFont="1" applyFill="1"/>
    <xf numFmtId="0" fontId="0" fillId="17" borderId="0" xfId="0" applyFill="1"/>
    <xf numFmtId="0" fontId="4" fillId="0" borderId="0" xfId="2" applyNumberFormat="1" applyFont="1" applyFill="1" applyBorder="1" applyAlignment="1" applyProtection="1">
      <alignment horizontal="center"/>
    </xf>
    <xf numFmtId="0" fontId="12" fillId="0" borderId="0" xfId="2" applyNumberFormat="1" applyFont="1" applyFill="1" applyBorder="1" applyAlignment="1" applyProtection="1">
      <alignment horizontal="left"/>
    </xf>
    <xf numFmtId="0" fontId="0" fillId="18" borderId="0" xfId="0" applyFill="1" applyBorder="1"/>
    <xf numFmtId="0" fontId="0" fillId="19" borderId="0" xfId="0" applyFill="1"/>
    <xf numFmtId="0" fontId="2" fillId="19" borderId="0" xfId="0" applyFont="1" applyFill="1"/>
    <xf numFmtId="0" fontId="39" fillId="14" borderId="0" xfId="2" applyNumberFormat="1" applyFont="1" applyFill="1" applyBorder="1" applyAlignment="1" applyProtection="1"/>
    <xf numFmtId="0" fontId="39" fillId="0" borderId="0" xfId="2" applyNumberFormat="1" applyFont="1" applyFill="1" applyBorder="1" applyAlignment="1" applyProtection="1"/>
    <xf numFmtId="0" fontId="36" fillId="0" borderId="0" xfId="2" applyFont="1" applyFill="1" applyProtection="1"/>
    <xf numFmtId="0" fontId="38" fillId="0" borderId="0" xfId="2" applyNumberFormat="1" applyFont="1" applyFill="1" applyBorder="1" applyAlignment="1" applyProtection="1"/>
    <xf numFmtId="0" fontId="36" fillId="0" borderId="34" xfId="2" applyFont="1" applyFill="1" applyBorder="1" applyProtection="1"/>
    <xf numFmtId="0" fontId="36" fillId="0" borderId="35" xfId="2" applyFont="1" applyFill="1" applyBorder="1" applyProtection="1"/>
    <xf numFmtId="0" fontId="36" fillId="0" borderId="39" xfId="2" applyFont="1" applyFill="1" applyBorder="1" applyProtection="1"/>
    <xf numFmtId="0" fontId="36" fillId="0" borderId="40" xfId="2" applyFont="1" applyFill="1" applyBorder="1" applyProtection="1"/>
    <xf numFmtId="10" fontId="39" fillId="0" borderId="47" xfId="2" applyNumberFormat="1" applyFont="1" applyFill="1" applyBorder="1" applyAlignment="1" applyProtection="1"/>
    <xf numFmtId="10" fontId="39" fillId="0" borderId="48" xfId="2" applyNumberFormat="1" applyFont="1" applyFill="1" applyBorder="1" applyAlignment="1" applyProtection="1">
      <alignment horizontal="center"/>
    </xf>
    <xf numFmtId="2" fontId="36" fillId="0" borderId="54" xfId="2" applyNumberFormat="1" applyFont="1" applyFill="1" applyBorder="1" applyProtection="1"/>
    <xf numFmtId="168" fontId="36" fillId="0" borderId="54" xfId="2" applyNumberFormat="1" applyFont="1" applyFill="1" applyBorder="1" applyProtection="1"/>
    <xf numFmtId="2" fontId="36" fillId="0" borderId="61" xfId="2" applyNumberFormat="1" applyFont="1" applyFill="1" applyBorder="1" applyProtection="1"/>
    <xf numFmtId="2" fontId="36" fillId="0" borderId="62" xfId="2" applyNumberFormat="1" applyFont="1" applyFill="1" applyBorder="1" applyProtection="1"/>
    <xf numFmtId="2" fontId="36" fillId="0" borderId="0" xfId="2" applyNumberFormat="1" applyFont="1" applyFill="1" applyBorder="1" applyProtection="1"/>
    <xf numFmtId="4" fontId="36" fillId="0" borderId="0" xfId="2" applyNumberFormat="1" applyFont="1" applyFill="1" applyProtection="1"/>
    <xf numFmtId="0" fontId="2" fillId="19" borderId="0" xfId="2" applyFont="1" applyFill="1" applyProtection="1"/>
    <xf numFmtId="0" fontId="4" fillId="19" borderId="0" xfId="2" applyNumberFormat="1" applyFont="1" applyFill="1" applyBorder="1" applyAlignment="1" applyProtection="1"/>
    <xf numFmtId="0" fontId="39" fillId="19" borderId="0" xfId="2" applyNumberFormat="1" applyFont="1" applyFill="1" applyBorder="1" applyAlignment="1" applyProtection="1"/>
    <xf numFmtId="49" fontId="28" fillId="19" borderId="0" xfId="2" quotePrefix="1" applyNumberFormat="1" applyFont="1" applyFill="1" applyBorder="1" applyAlignment="1" applyProtection="1">
      <alignment horizontal="left"/>
    </xf>
    <xf numFmtId="4" fontId="4" fillId="19" borderId="0" xfId="2" applyNumberFormat="1" applyFont="1" applyFill="1" applyBorder="1" applyAlignment="1" applyProtection="1"/>
    <xf numFmtId="0" fontId="40" fillId="19" borderId="0" xfId="2" applyNumberFormat="1" applyFont="1" applyFill="1" applyBorder="1" applyAlignment="1" applyProtection="1"/>
    <xf numFmtId="0" fontId="40" fillId="19" borderId="0" xfId="2" quotePrefix="1" applyNumberFormat="1" applyFont="1" applyFill="1" applyBorder="1" applyAlignment="1" applyProtection="1"/>
    <xf numFmtId="0" fontId="4" fillId="2" borderId="36" xfId="2" applyNumberFormat="1" applyFont="1" applyFill="1" applyBorder="1" applyAlignment="1" applyProtection="1"/>
    <xf numFmtId="0" fontId="4" fillId="2" borderId="37" xfId="2" applyNumberFormat="1" applyFont="1" applyFill="1" applyBorder="1" applyAlignment="1" applyProtection="1"/>
    <xf numFmtId="0" fontId="36" fillId="0" borderId="6" xfId="2" applyFont="1" applyFill="1" applyBorder="1" applyProtection="1"/>
    <xf numFmtId="0" fontId="4" fillId="2" borderId="37" xfId="2" applyNumberFormat="1" applyFont="1" applyFill="1" applyBorder="1" applyAlignment="1" applyProtection="1">
      <alignment horizontal="right"/>
      <protection locked="0"/>
    </xf>
    <xf numFmtId="176" fontId="4" fillId="2" borderId="37" xfId="2" applyNumberFormat="1" applyFont="1" applyFill="1" applyBorder="1" applyAlignment="1" applyProtection="1">
      <alignment horizontal="center"/>
    </xf>
    <xf numFmtId="165" fontId="4" fillId="2" borderId="37" xfId="2" applyNumberFormat="1" applyFont="1" applyFill="1" applyBorder="1" applyAlignment="1" applyProtection="1">
      <alignment horizontal="right"/>
      <protection locked="0"/>
    </xf>
    <xf numFmtId="0" fontId="8" fillId="0" borderId="32" xfId="2" applyNumberFormat="1" applyFont="1" applyFill="1" applyBorder="1" applyAlignment="1" applyProtection="1">
      <alignment vertical="top"/>
    </xf>
    <xf numFmtId="0" fontId="6" fillId="0" borderId="84" xfId="2" applyFont="1" applyFill="1" applyBorder="1" applyAlignment="1" applyProtection="1">
      <protection locked="0"/>
    </xf>
    <xf numFmtId="0" fontId="36" fillId="0" borderId="5" xfId="2" applyFont="1" applyFill="1" applyBorder="1" applyProtection="1"/>
    <xf numFmtId="0" fontId="36" fillId="0" borderId="16" xfId="2" applyFont="1" applyFill="1" applyBorder="1" applyProtection="1"/>
    <xf numFmtId="0" fontId="41" fillId="12" borderId="0" xfId="2" applyNumberFormat="1" applyFont="1" applyFill="1" applyBorder="1" applyAlignment="1" applyProtection="1">
      <protection locked="0"/>
    </xf>
    <xf numFmtId="0" fontId="2" fillId="0" borderId="0" xfId="0" applyFont="1" applyFill="1"/>
    <xf numFmtId="0" fontId="2" fillId="0" borderId="0" xfId="0" applyFont="1"/>
    <xf numFmtId="0" fontId="10" fillId="0" borderId="0" xfId="0" applyFont="1" applyFill="1" applyAlignment="1">
      <alignment vertical="center"/>
    </xf>
    <xf numFmtId="0" fontId="8" fillId="0" borderId="0" xfId="0" applyFont="1" applyFill="1" applyAlignment="1">
      <alignment vertical="center"/>
    </xf>
    <xf numFmtId="168" fontId="8" fillId="0" borderId="0" xfId="0" applyNumberFormat="1" applyFont="1" applyFill="1" applyAlignment="1">
      <alignment vertical="center"/>
    </xf>
    <xf numFmtId="175" fontId="8" fillId="0" borderId="72" xfId="0" applyNumberFormat="1" applyFont="1" applyFill="1" applyBorder="1" applyAlignment="1">
      <alignment vertical="center"/>
    </xf>
    <xf numFmtId="0" fontId="2" fillId="0" borderId="72" xfId="0" applyFont="1" applyFill="1" applyBorder="1"/>
    <xf numFmtId="168" fontId="8" fillId="0" borderId="72" xfId="0" applyNumberFormat="1" applyFont="1" applyFill="1" applyBorder="1" applyAlignment="1">
      <alignment vertical="center"/>
    </xf>
    <xf numFmtId="0" fontId="8" fillId="0" borderId="17" xfId="0" applyFont="1" applyFill="1" applyBorder="1" applyAlignment="1">
      <alignment vertical="center"/>
    </xf>
    <xf numFmtId="0" fontId="8" fillId="0" borderId="72" xfId="0" applyFont="1" applyFill="1" applyBorder="1" applyAlignment="1">
      <alignment vertical="center"/>
    </xf>
    <xf numFmtId="168" fontId="8" fillId="0" borderId="91" xfId="0" applyNumberFormat="1" applyFont="1" applyFill="1" applyBorder="1" applyAlignment="1">
      <alignment vertical="center"/>
    </xf>
    <xf numFmtId="0" fontId="8" fillId="0" borderId="87" xfId="0" applyFont="1" applyFill="1" applyBorder="1" applyAlignment="1">
      <alignment vertical="center"/>
    </xf>
    <xf numFmtId="0" fontId="2" fillId="0" borderId="88" xfId="0" applyFont="1" applyFill="1" applyBorder="1"/>
    <xf numFmtId="44" fontId="2" fillId="0" borderId="0" xfId="0" applyNumberFormat="1" applyFont="1" applyFill="1"/>
    <xf numFmtId="0" fontId="2" fillId="14" borderId="0" xfId="0" applyFont="1" applyFill="1" applyBorder="1"/>
    <xf numFmtId="0" fontId="42" fillId="19" borderId="0" xfId="2" applyFont="1" applyFill="1" applyProtection="1"/>
    <xf numFmtId="0" fontId="43" fillId="19" borderId="0" xfId="2" applyNumberFormat="1" applyFont="1" applyFill="1" applyBorder="1" applyAlignment="1" applyProtection="1"/>
    <xf numFmtId="0" fontId="43" fillId="19" borderId="0" xfId="2" quotePrefix="1" applyNumberFormat="1" applyFont="1" applyFill="1" applyBorder="1" applyAlignment="1" applyProtection="1"/>
    <xf numFmtId="0" fontId="42" fillId="19" borderId="0" xfId="0" applyFont="1" applyFill="1"/>
    <xf numFmtId="0" fontId="43" fillId="0" borderId="0" xfId="2" applyNumberFormat="1" applyFont="1" applyFill="1" applyBorder="1" applyAlignment="1" applyProtection="1"/>
    <xf numFmtId="0" fontId="42" fillId="14" borderId="0" xfId="2" applyFont="1" applyFill="1" applyProtection="1"/>
    <xf numFmtId="0" fontId="43" fillId="14" borderId="0" xfId="2" applyNumberFormat="1" applyFont="1" applyFill="1" applyBorder="1" applyAlignment="1" applyProtection="1"/>
    <xf numFmtId="0" fontId="42" fillId="14" borderId="0" xfId="0" applyFont="1" applyFill="1"/>
    <xf numFmtId="0" fontId="8" fillId="2" borderId="0" xfId="0" applyFont="1" applyFill="1"/>
    <xf numFmtId="4" fontId="2" fillId="0" borderId="78" xfId="2" applyNumberFormat="1" applyFont="1" applyFill="1" applyBorder="1" applyAlignment="1" applyProtection="1">
      <protection locked="0"/>
    </xf>
    <xf numFmtId="0" fontId="10" fillId="0" borderId="0" xfId="0" applyFont="1" applyFill="1" applyBorder="1" applyAlignment="1" applyProtection="1">
      <alignment vertical="center"/>
    </xf>
    <xf numFmtId="0" fontId="8" fillId="2" borderId="0" xfId="0" applyFont="1" applyFill="1" applyBorder="1" applyAlignment="1">
      <alignment horizontal="center"/>
    </xf>
    <xf numFmtId="0" fontId="8" fillId="2" borderId="0" xfId="0" applyFont="1" applyFill="1" applyBorder="1"/>
    <xf numFmtId="0" fontId="10" fillId="2" borderId="11" xfId="0" applyFont="1" applyFill="1" applyBorder="1"/>
    <xf numFmtId="0" fontId="10" fillId="2" borderId="0" xfId="0" applyFont="1" applyFill="1"/>
    <xf numFmtId="0" fontId="10" fillId="0" borderId="0" xfId="0" applyFont="1" applyFill="1"/>
    <xf numFmtId="0" fontId="10" fillId="2" borderId="0" xfId="0" applyFont="1" applyFill="1" applyAlignment="1">
      <alignment horizontal="center" vertical="center"/>
    </xf>
    <xf numFmtId="0" fontId="8" fillId="2" borderId="3" xfId="0" applyFont="1" applyFill="1" applyBorder="1"/>
    <xf numFmtId="10" fontId="8" fillId="0" borderId="4" xfId="0" applyNumberFormat="1" applyFont="1" applyFill="1" applyBorder="1" applyAlignment="1" applyProtection="1">
      <alignment horizontal="left"/>
      <protection locked="0"/>
    </xf>
    <xf numFmtId="0" fontId="8" fillId="2" borderId="3" xfId="0" applyFont="1" applyFill="1" applyBorder="1" applyProtection="1">
      <protection locked="0"/>
    </xf>
    <xf numFmtId="10" fontId="8" fillId="0" borderId="3" xfId="0" applyNumberFormat="1" applyFont="1" applyFill="1" applyBorder="1" applyAlignment="1" applyProtection="1">
      <alignment horizontal="left"/>
    </xf>
    <xf numFmtId="0" fontId="10" fillId="2" borderId="0" xfId="0" applyFont="1" applyFill="1" applyBorder="1" applyAlignment="1">
      <alignment horizontal="center"/>
    </xf>
    <xf numFmtId="0" fontId="10" fillId="2" borderId="7" xfId="0" applyFont="1" applyFill="1" applyBorder="1"/>
    <xf numFmtId="0" fontId="8" fillId="0" borderId="0" xfId="0" applyFont="1" applyAlignment="1">
      <alignment vertical="center"/>
    </xf>
    <xf numFmtId="0" fontId="44" fillId="0" borderId="0" xfId="0" applyFont="1" applyAlignment="1">
      <alignment horizontal="center" vertical="center"/>
    </xf>
    <xf numFmtId="0" fontId="8" fillId="0" borderId="1" xfId="0" applyFont="1" applyFill="1" applyBorder="1" applyAlignment="1">
      <alignment horizontal="centerContinuous"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quotePrefix="1" applyFont="1" applyFill="1" applyAlignment="1">
      <alignment vertical="center"/>
    </xf>
    <xf numFmtId="0" fontId="8" fillId="0" borderId="0" xfId="0" applyFont="1" applyFill="1" applyBorder="1" applyAlignment="1">
      <alignment vertical="center"/>
    </xf>
    <xf numFmtId="0" fontId="45" fillId="3" borderId="3" xfId="0" applyFont="1" applyFill="1" applyBorder="1" applyAlignment="1">
      <alignment vertical="center"/>
    </xf>
    <xf numFmtId="0" fontId="18" fillId="0" borderId="3" xfId="2" applyNumberFormat="1" applyFont="1" applyFill="1" applyBorder="1" applyAlignment="1" applyProtection="1">
      <alignment horizontal="center" vertical="center"/>
    </xf>
    <xf numFmtId="0" fontId="44" fillId="0" borderId="5" xfId="0" quotePrefix="1" applyFont="1" applyFill="1" applyBorder="1" applyAlignment="1">
      <alignment horizontal="left" vertical="center"/>
    </xf>
    <xf numFmtId="0" fontId="44" fillId="0" borderId="6" xfId="0" quotePrefix="1" applyFont="1" applyFill="1" applyBorder="1" applyAlignment="1">
      <alignment horizontal="left" vertical="center"/>
    </xf>
    <xf numFmtId="0" fontId="46" fillId="3" borderId="7" xfId="0" applyFont="1" applyFill="1" applyBorder="1"/>
    <xf numFmtId="0" fontId="8" fillId="0" borderId="7" xfId="0" applyFont="1" applyBorder="1" applyAlignment="1">
      <alignment vertical="center"/>
    </xf>
    <xf numFmtId="0" fontId="46" fillId="3" borderId="8" xfId="0" applyFont="1" applyFill="1" applyBorder="1"/>
    <xf numFmtId="0" fontId="8" fillId="0" borderId="8" xfId="0" applyFont="1" applyBorder="1" applyAlignment="1">
      <alignment vertical="center"/>
    </xf>
    <xf numFmtId="0" fontId="46" fillId="3" borderId="9" xfId="2" applyFont="1" applyFill="1" applyBorder="1" applyProtection="1"/>
    <xf numFmtId="44" fontId="8" fillId="0" borderId="0" xfId="1" applyFont="1" applyFill="1" applyAlignment="1">
      <alignment vertical="center"/>
    </xf>
    <xf numFmtId="0" fontId="44" fillId="0" borderId="16" xfId="0" quotePrefix="1" applyFont="1" applyFill="1" applyBorder="1" applyAlignment="1">
      <alignment horizontal="left" vertical="center"/>
    </xf>
    <xf numFmtId="44" fontId="8" fillId="0" borderId="0" xfId="1" applyFont="1" applyAlignment="1">
      <alignment vertical="center"/>
    </xf>
    <xf numFmtId="0" fontId="8" fillId="6" borderId="0" xfId="0" applyFont="1" applyFill="1" applyAlignment="1">
      <alignment vertical="center"/>
    </xf>
    <xf numFmtId="0" fontId="10" fillId="10" borderId="5" xfId="0" applyNumberFormat="1" applyFont="1" applyFill="1" applyBorder="1" applyAlignment="1" applyProtection="1">
      <alignment horizontal="left" vertical="center"/>
    </xf>
    <xf numFmtId="0" fontId="47" fillId="9" borderId="18" xfId="0" applyFont="1" applyFill="1" applyBorder="1" applyAlignment="1" applyProtection="1">
      <alignment vertical="center"/>
    </xf>
    <xf numFmtId="0" fontId="10" fillId="12" borderId="5" xfId="0" applyNumberFormat="1" applyFont="1" applyFill="1" applyBorder="1" applyAlignment="1" applyProtection="1">
      <alignment horizontal="left" vertical="center"/>
    </xf>
    <xf numFmtId="0" fontId="10" fillId="12" borderId="14" xfId="0" applyNumberFormat="1" applyFont="1" applyFill="1" applyBorder="1" applyAlignment="1" applyProtection="1">
      <alignment horizontal="left" vertical="center"/>
    </xf>
    <xf numFmtId="0" fontId="10" fillId="12" borderId="0" xfId="0" applyFont="1" applyFill="1" applyBorder="1" applyAlignment="1" applyProtection="1">
      <alignment vertical="center"/>
    </xf>
    <xf numFmtId="164" fontId="10" fillId="12" borderId="15" xfId="3" applyNumberFormat="1" applyFont="1" applyFill="1" applyBorder="1"/>
    <xf numFmtId="0" fontId="10" fillId="12" borderId="24" xfId="0" applyNumberFormat="1" applyFont="1" applyFill="1" applyBorder="1" applyAlignment="1" applyProtection="1">
      <alignment horizontal="left" vertical="center"/>
    </xf>
    <xf numFmtId="0" fontId="10" fillId="12" borderId="25" xfId="0" applyFont="1" applyFill="1" applyBorder="1" applyAlignment="1" applyProtection="1">
      <alignment vertical="center"/>
    </xf>
    <xf numFmtId="164" fontId="10" fillId="12" borderId="26" xfId="3" applyNumberFormat="1" applyFont="1" applyFill="1" applyBorder="1"/>
    <xf numFmtId="44" fontId="8" fillId="0" borderId="0" xfId="3" applyFont="1" applyFill="1" applyAlignment="1">
      <alignment vertical="center"/>
    </xf>
    <xf numFmtId="0" fontId="48" fillId="12" borderId="18" xfId="0" applyFont="1" applyFill="1" applyBorder="1"/>
    <xf numFmtId="44" fontId="8" fillId="0" borderId="0" xfId="3" applyFont="1" applyAlignment="1">
      <alignment vertical="center"/>
    </xf>
    <xf numFmtId="0" fontId="8" fillId="0" borderId="8" xfId="2" applyNumberFormat="1" applyFont="1" applyFill="1" applyBorder="1" applyAlignment="1" applyProtection="1"/>
    <xf numFmtId="0" fontId="8" fillId="0" borderId="9" xfId="2" applyNumberFormat="1" applyFont="1" applyFill="1" applyBorder="1" applyAlignment="1" applyProtection="1"/>
    <xf numFmtId="0" fontId="10" fillId="0" borderId="0" xfId="0" applyFont="1" applyAlignment="1">
      <alignment vertical="center"/>
    </xf>
    <xf numFmtId="0" fontId="10" fillId="0" borderId="0" xfId="0" applyFont="1" applyBorder="1"/>
    <xf numFmtId="2" fontId="8" fillId="12" borderId="0" xfId="0" applyNumberFormat="1" applyFont="1" applyFill="1" applyBorder="1" applyAlignment="1" applyProtection="1">
      <alignment horizontal="center" vertical="center"/>
    </xf>
    <xf numFmtId="2" fontId="8" fillId="12" borderId="25" xfId="0" applyNumberFormat="1" applyFont="1" applyFill="1" applyBorder="1" applyAlignment="1" applyProtection="1">
      <alignment horizontal="center" vertical="center"/>
    </xf>
    <xf numFmtId="0" fontId="10" fillId="0" borderId="12" xfId="0" applyFont="1" applyBorder="1" applyAlignment="1">
      <alignment vertical="center"/>
    </xf>
    <xf numFmtId="0" fontId="10" fillId="0" borderId="0" xfId="0" applyFont="1" applyBorder="1" applyAlignment="1">
      <alignment vertical="center"/>
    </xf>
    <xf numFmtId="0" fontId="48" fillId="12" borderId="19" xfId="0" applyFont="1" applyFill="1" applyBorder="1"/>
    <xf numFmtId="0" fontId="49" fillId="12" borderId="20" xfId="0" applyFont="1" applyFill="1" applyBorder="1"/>
    <xf numFmtId="0" fontId="8" fillId="0" borderId="0" xfId="0" applyFont="1" applyFill="1" applyBorder="1"/>
    <xf numFmtId="0" fontId="49" fillId="0" borderId="0" xfId="0" applyFont="1" applyFill="1" applyBorder="1"/>
    <xf numFmtId="0" fontId="50" fillId="13" borderId="21" xfId="0" applyFont="1" applyFill="1" applyBorder="1" applyAlignment="1">
      <alignment horizontal="centerContinuous" vertical="center"/>
    </xf>
    <xf numFmtId="0" fontId="44" fillId="13" borderId="22" xfId="0" applyFont="1" applyFill="1" applyBorder="1" applyAlignment="1">
      <alignment horizontal="left" vertical="center"/>
    </xf>
    <xf numFmtId="0" fontId="44" fillId="0" borderId="0" xfId="0" quotePrefix="1" applyFont="1" applyAlignment="1">
      <alignment vertical="center"/>
    </xf>
    <xf numFmtId="0" fontId="44" fillId="0" borderId="0" xfId="0" applyFont="1" applyAlignment="1">
      <alignment vertical="center"/>
    </xf>
    <xf numFmtId="0" fontId="44" fillId="0" borderId="0" xfId="0" applyFont="1" applyAlignment="1">
      <alignment horizontal="right" vertical="center"/>
    </xf>
    <xf numFmtId="0" fontId="50" fillId="0" borderId="0" xfId="0" applyFont="1" applyAlignment="1">
      <alignment vertical="center"/>
    </xf>
    <xf numFmtId="0" fontId="48" fillId="9" borderId="0" xfId="0" applyNumberFormat="1" applyFont="1" applyFill="1" applyAlignment="1">
      <alignment vertical="center"/>
    </xf>
    <xf numFmtId="0" fontId="44" fillId="13" borderId="23" xfId="0" quotePrefix="1" applyFont="1" applyFill="1" applyBorder="1" applyAlignment="1">
      <alignment horizontal="left" vertical="center"/>
    </xf>
    <xf numFmtId="0" fontId="8" fillId="0" borderId="0" xfId="0" applyNumberFormat="1" applyFont="1" applyFill="1" applyAlignment="1">
      <alignment vertical="center"/>
    </xf>
    <xf numFmtId="0" fontId="44" fillId="6" borderId="0" xfId="0" applyNumberFormat="1" applyFont="1" applyFill="1" applyAlignment="1">
      <alignment vertical="center"/>
    </xf>
    <xf numFmtId="0" fontId="44" fillId="13" borderId="0" xfId="0" applyNumberFormat="1" applyFont="1" applyFill="1" applyAlignment="1">
      <alignment vertical="center"/>
    </xf>
    <xf numFmtId="0" fontId="46" fillId="3" borderId="0" xfId="0" applyFont="1" applyFill="1" applyAlignment="1">
      <alignment vertical="center"/>
    </xf>
    <xf numFmtId="0" fontId="44" fillId="7" borderId="0" xfId="0" applyNumberFormat="1" applyFont="1" applyFill="1" applyAlignment="1">
      <alignment vertical="center"/>
    </xf>
    <xf numFmtId="0" fontId="44" fillId="12" borderId="0" xfId="0" applyNumberFormat="1" applyFont="1" applyFill="1" applyAlignment="1">
      <alignment vertical="center"/>
    </xf>
    <xf numFmtId="0" fontId="8" fillId="0" borderId="0" xfId="0" quotePrefix="1" applyFont="1" applyAlignment="1">
      <alignment vertical="center"/>
    </xf>
    <xf numFmtId="39" fontId="8" fillId="0" borderId="0" xfId="3" applyNumberFormat="1" applyFont="1" applyFill="1" applyBorder="1" applyAlignment="1" applyProtection="1">
      <alignment vertical="center"/>
      <protection locked="0"/>
    </xf>
    <xf numFmtId="0" fontId="51" fillId="0" borderId="0" xfId="0" applyFont="1" applyFill="1" applyBorder="1" applyAlignment="1">
      <alignment vertical="top" wrapText="1"/>
    </xf>
    <xf numFmtId="44" fontId="8" fillId="0" borderId="0" xfId="1" applyFont="1" applyBorder="1" applyAlignment="1">
      <alignment vertical="center"/>
    </xf>
    <xf numFmtId="0" fontId="10" fillId="2" borderId="0" xfId="0" applyFont="1" applyFill="1" applyBorder="1"/>
    <xf numFmtId="0" fontId="8" fillId="0" borderId="0" xfId="0" quotePrefix="1" applyFont="1" applyFill="1" applyBorder="1"/>
    <xf numFmtId="0" fontId="10" fillId="2" borderId="0" xfId="0" applyFont="1" applyFill="1" applyBorder="1" applyAlignment="1" applyProtection="1">
      <alignment vertical="center"/>
    </xf>
    <xf numFmtId="0" fontId="8" fillId="0" borderId="0" xfId="0" applyFont="1" applyFill="1"/>
    <xf numFmtId="0" fontId="8" fillId="0" borderId="0" xfId="0" applyFont="1" applyBorder="1"/>
    <xf numFmtId="0" fontId="10" fillId="8" borderId="11" xfId="0" applyFont="1" applyFill="1" applyBorder="1" applyAlignment="1">
      <alignment vertical="center"/>
    </xf>
    <xf numFmtId="2" fontId="52" fillId="0" borderId="12" xfId="0" applyNumberFormat="1" applyFont="1" applyBorder="1"/>
    <xf numFmtId="0" fontId="10" fillId="8" borderId="14" xfId="0" applyFont="1" applyFill="1" applyBorder="1" applyAlignment="1">
      <alignment vertical="center"/>
    </xf>
    <xf numFmtId="2" fontId="52" fillId="0" borderId="0" xfId="0" applyNumberFormat="1" applyFont="1" applyBorder="1"/>
    <xf numFmtId="0" fontId="10" fillId="7" borderId="10" xfId="0" applyFont="1" applyFill="1" applyBorder="1" applyAlignment="1">
      <alignment vertical="center"/>
    </xf>
    <xf numFmtId="0" fontId="10" fillId="7" borderId="17" xfId="0" applyFont="1" applyFill="1" applyBorder="1" applyAlignment="1">
      <alignment vertical="center"/>
    </xf>
    <xf numFmtId="0" fontId="44" fillId="0" borderId="0" xfId="0" applyFont="1" applyAlignment="1">
      <alignment horizontal="left" vertical="center"/>
    </xf>
    <xf numFmtId="0" fontId="8" fillId="0" borderId="0" xfId="0" quotePrefix="1" applyFont="1" applyAlignment="1">
      <alignment horizontal="left" vertical="center"/>
    </xf>
    <xf numFmtId="0" fontId="8" fillId="0" borderId="0" xfId="0" quotePrefix="1" applyFont="1" applyAlignment="1">
      <alignment horizontal="left"/>
    </xf>
    <xf numFmtId="0" fontId="8" fillId="0" borderId="0" xfId="0" quotePrefix="1" applyFont="1" applyFill="1" applyAlignment="1">
      <alignment horizontal="left" vertical="center"/>
    </xf>
    <xf numFmtId="168"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5" fillId="2" borderId="0" xfId="0" applyFont="1" applyFill="1" applyBorder="1" applyAlignment="1">
      <alignment horizontal="left" vertical="center"/>
    </xf>
    <xf numFmtId="0" fontId="10" fillId="2" borderId="0" xfId="0" applyFont="1" applyFill="1" applyBorder="1" applyAlignment="1">
      <alignment horizontal="right" vertical="center"/>
    </xf>
    <xf numFmtId="0" fontId="5" fillId="2" borderId="0" xfId="0" applyFont="1" applyFill="1" applyBorder="1" applyAlignment="1">
      <alignment horizontal="left" vertical="center"/>
    </xf>
    <xf numFmtId="0" fontId="0" fillId="0" borderId="0" xfId="0" applyFont="1"/>
    <xf numFmtId="44" fontId="4" fillId="0" borderId="28" xfId="1" applyFont="1" applyFill="1" applyBorder="1" applyAlignment="1" applyProtection="1"/>
    <xf numFmtId="44" fontId="4" fillId="0" borderId="28" xfId="1" applyFont="1" applyFill="1" applyBorder="1" applyAlignment="1" applyProtection="1">
      <alignment horizontal="right"/>
    </xf>
    <xf numFmtId="0" fontId="2" fillId="0" borderId="52" xfId="0" applyNumberFormat="1" applyFont="1" applyFill="1" applyBorder="1"/>
    <xf numFmtId="0" fontId="2" fillId="0" borderId="84" xfId="0" quotePrefix="1" applyNumberFormat="1" applyFont="1" applyFill="1" applyBorder="1"/>
    <xf numFmtId="0" fontId="2" fillId="0" borderId="84" xfId="0" quotePrefix="1" applyFont="1" applyFill="1" applyBorder="1"/>
    <xf numFmtId="0" fontId="2" fillId="0" borderId="85" xfId="0" applyNumberFormat="1" applyFont="1" applyFill="1" applyBorder="1"/>
    <xf numFmtId="0" fontId="2" fillId="0" borderId="86" xfId="0" quotePrefix="1" applyFont="1" applyFill="1" applyBorder="1"/>
    <xf numFmtId="0" fontId="44" fillId="0" borderId="92" xfId="0" applyFont="1" applyBorder="1" applyAlignment="1">
      <alignment vertical="center"/>
    </xf>
    <xf numFmtId="0" fontId="8" fillId="0" borderId="92" xfId="0" quotePrefix="1" applyFont="1" applyBorder="1" applyAlignment="1">
      <alignment vertical="center"/>
    </xf>
    <xf numFmtId="0" fontId="2" fillId="0" borderId="0" xfId="0" quotePrefix="1" applyFont="1"/>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Fill="1" applyBorder="1" applyAlignment="1" applyProtection="1">
      <alignment vertical="center"/>
    </xf>
    <xf numFmtId="44" fontId="53" fillId="0" borderId="7" xfId="1" applyFont="1" applyBorder="1"/>
    <xf numFmtId="44" fontId="53" fillId="0" borderId="8" xfId="1" applyFont="1" applyBorder="1"/>
    <xf numFmtId="44" fontId="53" fillId="0" borderId="9" xfId="1" applyFont="1" applyBorder="1"/>
    <xf numFmtId="0" fontId="5" fillId="2" borderId="0" xfId="0" applyFont="1" applyFill="1" applyBorder="1" applyAlignment="1">
      <alignment vertical="center"/>
    </xf>
    <xf numFmtId="0" fontId="10" fillId="2" borderId="0" xfId="0" applyFont="1" applyFill="1" applyBorder="1" applyAlignment="1">
      <alignment vertical="center"/>
    </xf>
    <xf numFmtId="0" fontId="2" fillId="0" borderId="11" xfId="0" applyFont="1" applyFill="1" applyBorder="1"/>
    <xf numFmtId="0" fontId="2" fillId="0" borderId="13" xfId="0" applyFont="1" applyFill="1" applyBorder="1"/>
    <xf numFmtId="0" fontId="2" fillId="0" borderId="14" xfId="0" applyFont="1" applyFill="1" applyBorder="1"/>
    <xf numFmtId="0" fontId="2" fillId="0" borderId="15" xfId="0" applyFont="1" applyFill="1" applyBorder="1"/>
    <xf numFmtId="0" fontId="2" fillId="0" borderId="24" xfId="0" applyFont="1" applyFill="1" applyBorder="1"/>
    <xf numFmtId="0" fontId="2" fillId="0" borderId="26" xfId="0" applyFont="1" applyFill="1" applyBorder="1"/>
    <xf numFmtId="0" fontId="0" fillId="0" borderId="0" xfId="0" applyFill="1" applyBorder="1" applyAlignment="1">
      <alignment vertical="center"/>
    </xf>
    <xf numFmtId="0" fontId="8" fillId="0" borderId="88" xfId="0" applyFont="1" applyFill="1" applyBorder="1" applyAlignment="1">
      <alignment vertical="center"/>
    </xf>
    <xf numFmtId="0" fontId="6" fillId="11" borderId="3" xfId="0" applyFont="1" applyFill="1" applyBorder="1" applyAlignment="1">
      <alignment horizontal="center" vertical="center"/>
    </xf>
    <xf numFmtId="0" fontId="0" fillId="0" borderId="11" xfId="0" applyFont="1" applyFill="1" applyBorder="1"/>
    <xf numFmtId="173" fontId="2" fillId="0" borderId="13" xfId="0" applyNumberFormat="1" applyFont="1" applyFill="1" applyBorder="1"/>
    <xf numFmtId="0" fontId="0" fillId="0" borderId="14" xfId="0" applyFont="1" applyFill="1" applyBorder="1"/>
    <xf numFmtId="173" fontId="2" fillId="0" borderId="15" xfId="0" applyNumberFormat="1" applyFont="1" applyFill="1" applyBorder="1"/>
    <xf numFmtId="0" fontId="0" fillId="0" borderId="24" xfId="0" applyFont="1" applyFill="1" applyBorder="1"/>
    <xf numFmtId="173" fontId="2" fillId="0" borderId="26" xfId="0" applyNumberFormat="1" applyFont="1" applyFill="1" applyBorder="1" applyAlignment="1">
      <alignment vertical="center"/>
    </xf>
    <xf numFmtId="168" fontId="2" fillId="0" borderId="14" xfId="0" applyNumberFormat="1" applyFont="1" applyFill="1" applyBorder="1" applyAlignment="1">
      <alignment horizontal="right" vertical="center"/>
    </xf>
    <xf numFmtId="168" fontId="2" fillId="0" borderId="15" xfId="0" applyNumberFormat="1" applyFont="1" applyFill="1" applyBorder="1" applyAlignment="1">
      <alignment horizontal="left" vertical="center"/>
    </xf>
    <xf numFmtId="2" fontId="2" fillId="0" borderId="14" xfId="0" applyNumberFormat="1" applyFont="1" applyFill="1" applyBorder="1" applyAlignment="1">
      <alignment horizontal="right" vertical="center"/>
    </xf>
    <xf numFmtId="2" fontId="2" fillId="0" borderId="15" xfId="0" applyNumberFormat="1" applyFont="1" applyFill="1" applyBorder="1" applyAlignment="1">
      <alignment horizontal="left" vertical="center"/>
    </xf>
    <xf numFmtId="168" fontId="2" fillId="0" borderId="24" xfId="0" applyNumberFormat="1" applyFont="1" applyFill="1" applyBorder="1" applyAlignment="1">
      <alignment vertical="center"/>
    </xf>
    <xf numFmtId="2" fontId="2" fillId="0" borderId="26" xfId="0" applyNumberFormat="1" applyFont="1" applyFill="1" applyBorder="1" applyAlignment="1">
      <alignment horizontal="left" vertical="center"/>
    </xf>
    <xf numFmtId="168" fontId="2" fillId="0" borderId="11" xfId="0" applyNumberFormat="1" applyFont="1" applyFill="1" applyBorder="1" applyAlignment="1">
      <alignment vertical="center"/>
    </xf>
    <xf numFmtId="0" fontId="2" fillId="0" borderId="13" xfId="0" applyFont="1" applyFill="1" applyBorder="1" applyAlignment="1">
      <alignment vertical="center"/>
    </xf>
    <xf numFmtId="168" fontId="2" fillId="0" borderId="14" xfId="0" applyNumberFormat="1" applyFont="1" applyFill="1" applyBorder="1" applyAlignment="1">
      <alignment vertical="center"/>
    </xf>
    <xf numFmtId="0" fontId="2" fillId="0" borderId="15" xfId="0" applyFont="1" applyFill="1" applyBorder="1" applyAlignment="1">
      <alignment vertical="center"/>
    </xf>
    <xf numFmtId="2" fontId="2" fillId="0" borderId="24" xfId="0" applyNumberFormat="1" applyFont="1" applyFill="1" applyBorder="1"/>
    <xf numFmtId="168" fontId="6" fillId="20" borderId="72" xfId="0" applyNumberFormat="1" applyFont="1" applyFill="1" applyBorder="1" applyAlignment="1">
      <alignment vertical="center"/>
    </xf>
    <xf numFmtId="0" fontId="6" fillId="20" borderId="17" xfId="0" applyFont="1" applyFill="1" applyBorder="1" applyAlignment="1">
      <alignment vertical="center"/>
    </xf>
    <xf numFmtId="0" fontId="6" fillId="20" borderId="10" xfId="0" applyFont="1" applyFill="1" applyBorder="1" applyAlignment="1">
      <alignment horizontal="right"/>
    </xf>
    <xf numFmtId="0" fontId="6" fillId="20" borderId="72" xfId="0" applyFont="1" applyFill="1" applyBorder="1" applyAlignment="1">
      <alignment horizontal="right"/>
    </xf>
    <xf numFmtId="2" fontId="2" fillId="0" borderId="8" xfId="0" applyNumberFormat="1" applyFont="1" applyFill="1" applyBorder="1"/>
    <xf numFmtId="2" fontId="2" fillId="0" borderId="9" xfId="0" applyNumberFormat="1" applyFont="1" applyFill="1" applyBorder="1"/>
    <xf numFmtId="168" fontId="10" fillId="0" borderId="0" xfId="0" applyNumberFormat="1" applyFont="1" applyFill="1"/>
    <xf numFmtId="0" fontId="6" fillId="9" borderId="95" xfId="0" applyFont="1" applyFill="1" applyBorder="1" applyAlignment="1">
      <alignment vertical="center"/>
    </xf>
    <xf numFmtId="0" fontId="6" fillId="9" borderId="98" xfId="0" applyFont="1" applyFill="1" applyBorder="1" applyAlignment="1">
      <alignment vertical="center"/>
    </xf>
    <xf numFmtId="0" fontId="6" fillId="9" borderId="101" xfId="0" applyFont="1" applyFill="1" applyBorder="1" applyAlignment="1">
      <alignment vertical="center"/>
    </xf>
    <xf numFmtId="2" fontId="54" fillId="21" borderId="10" xfId="0" applyNumberFormat="1" applyFont="1" applyFill="1" applyBorder="1" applyAlignment="1" applyProtection="1">
      <alignment vertical="center"/>
    </xf>
    <xf numFmtId="0" fontId="54" fillId="21" borderId="17" xfId="0" applyFont="1" applyFill="1" applyBorder="1" applyAlignment="1" applyProtection="1">
      <alignment horizontal="center" vertical="center"/>
    </xf>
    <xf numFmtId="2" fontId="2" fillId="20" borderId="3" xfId="0" applyNumberFormat="1" applyFont="1" applyFill="1" applyBorder="1"/>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1" xfId="0" applyFont="1" applyBorder="1" applyAlignment="1">
      <alignment vertical="center"/>
    </xf>
    <xf numFmtId="0" fontId="0" fillId="19" borderId="0" xfId="0" applyFill="1" applyBorder="1"/>
    <xf numFmtId="0" fontId="0" fillId="19" borderId="0" xfId="0" applyFill="1" applyBorder="1" applyAlignment="1">
      <alignment vertical="center"/>
    </xf>
    <xf numFmtId="0" fontId="33" fillId="19" borderId="0" xfId="0" applyFont="1" applyFill="1" applyBorder="1"/>
    <xf numFmtId="0" fontId="29" fillId="19" borderId="0" xfId="0" applyFont="1" applyFill="1" applyBorder="1" applyAlignment="1">
      <alignment vertical="center"/>
    </xf>
    <xf numFmtId="0" fontId="5" fillId="19" borderId="0" xfId="0" applyFont="1" applyFill="1" applyBorder="1" applyAlignment="1">
      <alignment vertical="center"/>
    </xf>
    <xf numFmtId="0" fontId="30" fillId="19" borderId="0" xfId="0" applyFont="1" applyFill="1" applyBorder="1"/>
    <xf numFmtId="174" fontId="32" fillId="9" borderId="102" xfId="0" applyNumberFormat="1" applyFont="1" applyFill="1" applyBorder="1" applyAlignment="1">
      <alignment horizontal="right" vertical="center"/>
    </xf>
    <xf numFmtId="174" fontId="32" fillId="9" borderId="103" xfId="0" applyNumberFormat="1" applyFont="1" applyFill="1" applyBorder="1" applyAlignment="1">
      <alignment horizontal="right" vertical="center"/>
    </xf>
    <xf numFmtId="174" fontId="32" fillId="9" borderId="104" xfId="0" applyNumberFormat="1" applyFont="1" applyFill="1" applyBorder="1" applyAlignment="1">
      <alignment horizontal="right" vertical="center"/>
    </xf>
    <xf numFmtId="0" fontId="5" fillId="18" borderId="0" xfId="0" applyFont="1" applyFill="1" applyBorder="1" applyAlignment="1">
      <alignment horizontal="left" vertical="center"/>
    </xf>
    <xf numFmtId="0" fontId="0" fillId="18" borderId="0" xfId="0" applyFill="1"/>
    <xf numFmtId="0" fontId="6" fillId="11" borderId="10" xfId="0" applyFont="1" applyFill="1" applyBorder="1" applyAlignment="1">
      <alignment vertical="center"/>
    </xf>
    <xf numFmtId="44" fontId="2" fillId="20" borderId="0" xfId="0" applyNumberFormat="1" applyFont="1" applyFill="1"/>
    <xf numFmtId="0" fontId="6" fillId="20" borderId="0" xfId="0" applyFont="1" applyFill="1"/>
    <xf numFmtId="44" fontId="6" fillId="20" borderId="0" xfId="0" applyNumberFormat="1" applyFont="1" applyFill="1"/>
    <xf numFmtId="168"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54" fillId="20" borderId="0" xfId="0" applyFont="1" applyFill="1" applyBorder="1" applyAlignment="1">
      <alignment vertical="center"/>
    </xf>
    <xf numFmtId="168" fontId="8" fillId="19" borderId="0" xfId="0" applyNumberFormat="1" applyFont="1" applyFill="1" applyAlignment="1">
      <alignment horizontal="center" vertical="center"/>
    </xf>
    <xf numFmtId="0" fontId="8" fillId="19" borderId="0" xfId="0" applyFont="1" applyFill="1" applyAlignment="1">
      <alignment horizontal="center" vertical="center"/>
    </xf>
    <xf numFmtId="0" fontId="8" fillId="19" borderId="0" xfId="0" applyFont="1" applyFill="1" applyAlignment="1">
      <alignment vertical="center"/>
    </xf>
    <xf numFmtId="0" fontId="2" fillId="19" borderId="0" xfId="0" applyFont="1" applyFill="1" applyBorder="1"/>
    <xf numFmtId="44" fontId="2" fillId="19" borderId="0" xfId="1" applyFont="1" applyFill="1"/>
    <xf numFmtId="2" fontId="8" fillId="19" borderId="0" xfId="0" applyNumberFormat="1" applyFont="1" applyFill="1" applyAlignment="1">
      <alignment vertical="center"/>
    </xf>
    <xf numFmtId="44" fontId="2" fillId="19" borderId="0" xfId="0" applyNumberFormat="1" applyFont="1" applyFill="1"/>
    <xf numFmtId="173" fontId="2" fillId="19" borderId="0" xfId="0" applyNumberFormat="1" applyFont="1" applyFill="1"/>
    <xf numFmtId="44" fontId="8" fillId="19" borderId="0" xfId="1" applyFont="1" applyFill="1"/>
    <xf numFmtId="175" fontId="2" fillId="19" borderId="0" xfId="0" applyNumberFormat="1" applyFont="1" applyFill="1"/>
    <xf numFmtId="0" fontId="10" fillId="19" borderId="0" xfId="0" applyFont="1" applyFill="1" applyBorder="1" applyAlignment="1">
      <alignment vertical="center"/>
    </xf>
    <xf numFmtId="0" fontId="10" fillId="19" borderId="0" xfId="0" applyFont="1" applyFill="1" applyBorder="1" applyAlignment="1" applyProtection="1">
      <alignment vertical="center"/>
    </xf>
    <xf numFmtId="0" fontId="2" fillId="19" borderId="0" xfId="0" applyFont="1" applyFill="1" applyBorder="1" applyAlignment="1">
      <alignment vertical="center"/>
    </xf>
    <xf numFmtId="0" fontId="2" fillId="19" borderId="0" xfId="0" quotePrefix="1" applyFont="1" applyFill="1"/>
    <xf numFmtId="177" fontId="32" fillId="9" borderId="103" xfId="0" applyNumberFormat="1" applyFont="1" applyFill="1" applyBorder="1" applyAlignment="1">
      <alignment vertical="center"/>
    </xf>
    <xf numFmtId="0" fontId="0" fillId="18" borderId="73" xfId="0" applyFill="1" applyBorder="1"/>
    <xf numFmtId="0" fontId="0" fillId="18" borderId="74" xfId="0" applyFill="1" applyBorder="1"/>
    <xf numFmtId="0" fontId="0" fillId="18" borderId="75" xfId="0" applyFill="1" applyBorder="1"/>
    <xf numFmtId="0" fontId="8" fillId="0" borderId="5" xfId="0" applyFont="1"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57" fillId="19" borderId="105" xfId="0" applyFont="1" applyFill="1" applyBorder="1" applyAlignment="1">
      <alignment horizontal="center" vertical="center"/>
    </xf>
    <xf numFmtId="0" fontId="0" fillId="0" borderId="108" xfId="0" applyFill="1" applyBorder="1" applyAlignment="1">
      <alignment horizontal="center" vertical="center"/>
    </xf>
    <xf numFmtId="0" fontId="2" fillId="17" borderId="0" xfId="0" applyFont="1" applyFill="1" applyBorder="1" applyAlignment="1">
      <alignment vertical="center"/>
    </xf>
    <xf numFmtId="0" fontId="2" fillId="17" borderId="0" xfId="0" applyFont="1" applyFill="1"/>
    <xf numFmtId="0" fontId="10" fillId="17" borderId="0" xfId="0" applyFont="1" applyFill="1" applyAlignment="1">
      <alignment vertical="center"/>
    </xf>
    <xf numFmtId="0" fontId="44" fillId="0" borderId="0" xfId="0" applyFont="1" applyAlignment="1">
      <alignment horizontal="left" vertical="center"/>
    </xf>
    <xf numFmtId="0" fontId="44" fillId="0" borderId="0" xfId="0" quotePrefix="1" applyFont="1" applyAlignment="1">
      <alignment horizontal="left" vertical="center"/>
    </xf>
    <xf numFmtId="0" fontId="10" fillId="5" borderId="7" xfId="0" applyFont="1" applyFill="1" applyBorder="1" applyAlignment="1">
      <alignment horizontal="center" vertical="center" textRotation="180" wrapText="1"/>
    </xf>
    <xf numFmtId="0" fontId="10" fillId="5" borderId="8" xfId="0" applyFont="1" applyFill="1" applyBorder="1" applyAlignment="1">
      <alignment horizontal="center" vertical="center" textRotation="180" wrapText="1"/>
    </xf>
    <xf numFmtId="0" fontId="10" fillId="5" borderId="9" xfId="0" applyFont="1" applyFill="1" applyBorder="1" applyAlignment="1">
      <alignment horizontal="center" vertical="center" textRotation="180" wrapText="1"/>
    </xf>
    <xf numFmtId="0" fontId="10" fillId="2" borderId="0" xfId="0" applyFont="1" applyFill="1" applyAlignment="1">
      <alignment horizontal="left"/>
    </xf>
    <xf numFmtId="0" fontId="0" fillId="0" borderId="52" xfId="0" applyFill="1" applyBorder="1" applyAlignment="1" applyProtection="1">
      <alignment horizontal="left" vertical="center" wrapText="1"/>
      <protection locked="0"/>
    </xf>
    <xf numFmtId="0" fontId="0" fillId="0" borderId="84" xfId="0" applyFill="1" applyBorder="1" applyAlignment="1" applyProtection="1">
      <alignment horizontal="left" vertical="center" wrapText="1"/>
      <protection locked="0"/>
    </xf>
    <xf numFmtId="0" fontId="4" fillId="0" borderId="0" xfId="2" applyNumberFormat="1" applyFont="1" applyFill="1" applyBorder="1" applyAlignment="1" applyProtection="1">
      <alignment horizontal="center"/>
    </xf>
    <xf numFmtId="0" fontId="10" fillId="0" borderId="0" xfId="2" applyNumberFormat="1" applyFont="1" applyFill="1" applyBorder="1" applyAlignment="1" applyProtection="1">
      <alignment horizontal="left"/>
      <protection locked="0"/>
    </xf>
    <xf numFmtId="0" fontId="10" fillId="0" borderId="33" xfId="2" applyNumberFormat="1" applyFont="1" applyFill="1" applyBorder="1" applyAlignment="1" applyProtection="1">
      <alignment horizontal="left"/>
      <protection locked="0"/>
    </xf>
    <xf numFmtId="0" fontId="4" fillId="2" borderId="37" xfId="2" applyNumberFormat="1" applyFont="1" applyFill="1" applyBorder="1" applyAlignment="1" applyProtection="1">
      <alignment horizontal="center"/>
    </xf>
    <xf numFmtId="0" fontId="11" fillId="4" borderId="43" xfId="2" applyNumberFormat="1" applyFont="1" applyFill="1" applyBorder="1" applyAlignment="1" applyProtection="1">
      <alignment horizontal="center" vertical="center"/>
    </xf>
    <xf numFmtId="0" fontId="11" fillId="4" borderId="44" xfId="2" applyNumberFormat="1" applyFont="1" applyFill="1" applyBorder="1" applyAlignment="1" applyProtection="1">
      <alignment horizontal="center" vertical="center"/>
    </xf>
    <xf numFmtId="0" fontId="11" fillId="4" borderId="45" xfId="2" applyNumberFormat="1" applyFont="1" applyFill="1" applyBorder="1" applyAlignment="1" applyProtection="1">
      <alignment horizontal="center" vertical="center"/>
    </xf>
    <xf numFmtId="0" fontId="0" fillId="0" borderId="50" xfId="0"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165" fontId="6" fillId="0" borderId="30" xfId="2" applyNumberFormat="1" applyFont="1" applyFill="1" applyBorder="1" applyAlignment="1" applyProtection="1">
      <alignment horizontal="left"/>
    </xf>
    <xf numFmtId="165" fontId="6" fillId="0" borderId="31" xfId="2" applyNumberFormat="1" applyFont="1" applyFill="1" applyBorder="1" applyAlignment="1" applyProtection="1">
      <alignment horizontal="left"/>
    </xf>
    <xf numFmtId="165" fontId="8" fillId="0" borderId="30" xfId="2" applyNumberFormat="1" applyFont="1" applyFill="1" applyBorder="1" applyAlignment="1" applyProtection="1">
      <alignment horizontal="center"/>
    </xf>
    <xf numFmtId="0" fontId="13" fillId="12" borderId="0" xfId="2" applyNumberFormat="1" applyFont="1" applyFill="1" applyBorder="1" applyAlignment="1" applyProtection="1">
      <alignment horizontal="right"/>
    </xf>
    <xf numFmtId="165" fontId="4" fillId="2" borderId="37" xfId="2" applyNumberFormat="1" applyFont="1" applyFill="1" applyBorder="1" applyAlignment="1" applyProtection="1">
      <alignment horizontal="left"/>
      <protection locked="0"/>
    </xf>
    <xf numFmtId="165" fontId="4" fillId="2" borderId="38" xfId="2" applyNumberFormat="1" applyFont="1" applyFill="1" applyBorder="1" applyAlignment="1" applyProtection="1">
      <alignment horizontal="left"/>
      <protection locked="0"/>
    </xf>
    <xf numFmtId="0" fontId="6" fillId="0" borderId="0" xfId="2" applyFont="1" applyFill="1" applyAlignment="1" applyProtection="1">
      <alignment horizontal="left"/>
      <protection locked="0"/>
    </xf>
    <xf numFmtId="0" fontId="4" fillId="0" borderId="0" xfId="2" applyNumberFormat="1" applyFont="1" applyFill="1" applyBorder="1" applyAlignment="1" applyProtection="1">
      <alignment horizontal="left"/>
      <protection locked="0"/>
    </xf>
    <xf numFmtId="0" fontId="12" fillId="0" borderId="0" xfId="2" applyNumberFormat="1" applyFont="1" applyFill="1" applyBorder="1" applyAlignment="1" applyProtection="1">
      <alignment horizontal="left"/>
      <protection locked="0"/>
    </xf>
    <xf numFmtId="0" fontId="12" fillId="0" borderId="0" xfId="2" applyNumberFormat="1" applyFont="1" applyFill="1" applyBorder="1" applyAlignment="1" applyProtection="1">
      <alignment horizontal="right"/>
    </xf>
    <xf numFmtId="0" fontId="6" fillId="0" borderId="0" xfId="2" applyFont="1" applyFill="1" applyAlignment="1" applyProtection="1">
      <alignment horizontal="right"/>
    </xf>
    <xf numFmtId="0" fontId="6" fillId="0" borderId="0" xfId="2" applyNumberFormat="1" applyFont="1" applyFill="1" applyBorder="1" applyAlignment="1" applyProtection="1">
      <alignment horizontal="right"/>
    </xf>
    <xf numFmtId="165" fontId="6" fillId="0" borderId="0" xfId="2" applyNumberFormat="1" applyFont="1" applyFill="1" applyBorder="1" applyAlignment="1" applyProtection="1">
      <alignment horizontal="left"/>
      <protection locked="0"/>
    </xf>
    <xf numFmtId="0" fontId="18" fillId="0" borderId="0" xfId="2" applyNumberFormat="1" applyFont="1" applyFill="1" applyBorder="1" applyAlignment="1" applyProtection="1">
      <alignment horizontal="right"/>
    </xf>
    <xf numFmtId="0" fontId="19" fillId="0" borderId="0" xfId="2" applyNumberFormat="1" applyFont="1" applyFill="1" applyBorder="1" applyAlignment="1" applyProtection="1">
      <alignment horizontal="right"/>
    </xf>
    <xf numFmtId="0" fontId="2" fillId="0" borderId="77" xfId="2" applyNumberFormat="1" applyFont="1" applyFill="1" applyBorder="1" applyAlignment="1" applyProtection="1">
      <alignment horizontal="left"/>
    </xf>
    <xf numFmtId="0" fontId="2" fillId="0" borderId="74" xfId="2" applyNumberFormat="1" applyFont="1" applyFill="1" applyBorder="1" applyAlignment="1" applyProtection="1">
      <alignment horizontal="left"/>
    </xf>
    <xf numFmtId="0" fontId="7" fillId="0" borderId="59" xfId="2" applyNumberFormat="1" applyFont="1" applyFill="1" applyBorder="1" applyAlignment="1" applyProtection="1">
      <alignment horizontal="right"/>
    </xf>
    <xf numFmtId="3" fontId="2" fillId="6" borderId="79" xfId="2" applyNumberFormat="1" applyFont="1" applyFill="1" applyBorder="1" applyAlignment="1" applyProtection="1">
      <alignment horizontal="left"/>
      <protection locked="0"/>
    </xf>
    <xf numFmtId="3" fontId="2" fillId="6" borderId="80" xfId="2" applyNumberFormat="1" applyFont="1" applyFill="1" applyBorder="1" applyAlignment="1" applyProtection="1">
      <alignment horizontal="left"/>
      <protection locked="0"/>
    </xf>
    <xf numFmtId="3" fontId="2" fillId="6" borderId="81" xfId="2" applyNumberFormat="1" applyFont="1" applyFill="1" applyBorder="1" applyAlignment="1" applyProtection="1">
      <alignment horizontal="left"/>
      <protection locked="0"/>
    </xf>
    <xf numFmtId="0" fontId="0" fillId="0" borderId="0" xfId="0" applyFill="1" applyBorder="1" applyAlignment="1" applyProtection="1">
      <alignment horizontal="left" vertical="center" wrapText="1"/>
      <protection locked="0"/>
    </xf>
    <xf numFmtId="0" fontId="0" fillId="20" borderId="10" xfId="0" applyFont="1" applyFill="1" applyBorder="1"/>
    <xf numFmtId="0" fontId="0" fillId="20" borderId="17" xfId="0" applyFont="1" applyFill="1" applyBorder="1"/>
    <xf numFmtId="0" fontId="6" fillId="12" borderId="0" xfId="0" applyFont="1" applyFill="1" applyBorder="1" applyAlignment="1">
      <alignment horizontal="right" vertical="center"/>
    </xf>
    <xf numFmtId="0" fontId="6" fillId="12" borderId="15" xfId="0" applyFont="1" applyFill="1" applyBorder="1" applyAlignment="1">
      <alignment horizontal="right" vertical="center"/>
    </xf>
    <xf numFmtId="2" fontId="0" fillId="0" borderId="10" xfId="0" applyNumberFormat="1" applyFill="1" applyBorder="1" applyAlignment="1" applyProtection="1">
      <alignment horizontal="right" vertical="center"/>
      <protection locked="0"/>
    </xf>
    <xf numFmtId="2" fontId="0" fillId="0" borderId="72" xfId="0" applyNumberFormat="1" applyFill="1" applyBorder="1" applyAlignment="1" applyProtection="1">
      <alignment horizontal="right" vertical="center"/>
      <protection locked="0"/>
    </xf>
    <xf numFmtId="168" fontId="32" fillId="9" borderId="93" xfId="0" applyNumberFormat="1" applyFont="1" applyFill="1" applyBorder="1" applyAlignment="1">
      <alignment horizontal="right" vertical="center"/>
    </xf>
    <xf numFmtId="168" fontId="32" fillId="9" borderId="94" xfId="0" applyNumberFormat="1" applyFont="1" applyFill="1" applyBorder="1" applyAlignment="1">
      <alignment horizontal="right" vertical="center"/>
    </xf>
    <xf numFmtId="44" fontId="54" fillId="20" borderId="12" xfId="0" applyNumberFormat="1" applyFont="1" applyFill="1" applyBorder="1" applyAlignment="1">
      <alignment horizontal="center" vertical="center"/>
    </xf>
    <xf numFmtId="0" fontId="54" fillId="20" borderId="12" xfId="0" applyFont="1" applyFill="1" applyBorder="1" applyAlignment="1">
      <alignment horizontal="center" vertical="center"/>
    </xf>
    <xf numFmtId="168" fontId="32" fillId="9" borderId="96" xfId="0" applyNumberFormat="1" applyFont="1" applyFill="1" applyBorder="1" applyAlignment="1">
      <alignment horizontal="right" vertical="center"/>
    </xf>
    <xf numFmtId="168" fontId="32" fillId="9" borderId="97" xfId="0" applyNumberFormat="1" applyFont="1" applyFill="1" applyBorder="1" applyAlignment="1">
      <alignment horizontal="right" vertical="center"/>
    </xf>
    <xf numFmtId="168" fontId="32" fillId="9" borderId="99" xfId="0" applyNumberFormat="1" applyFont="1" applyFill="1" applyBorder="1" applyAlignment="1">
      <alignment horizontal="right" vertical="center"/>
    </xf>
    <xf numFmtId="168" fontId="32" fillId="9" borderId="100" xfId="0" applyNumberFormat="1" applyFont="1" applyFill="1" applyBorder="1" applyAlignment="1">
      <alignment horizontal="right"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0" fillId="0" borderId="10"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5" fillId="2" borderId="0" xfId="0" applyFont="1" applyFill="1" applyBorder="1" applyAlignment="1">
      <alignment horizontal="right" vertical="center"/>
    </xf>
    <xf numFmtId="0" fontId="5" fillId="2" borderId="0" xfId="0" applyNumberFormat="1" applyFont="1" applyFill="1" applyBorder="1" applyAlignment="1">
      <alignment horizontal="right" vertical="center"/>
    </xf>
    <xf numFmtId="0" fontId="54" fillId="11" borderId="0" xfId="0" applyFont="1" applyFill="1" applyBorder="1" applyAlignment="1">
      <alignment horizontal="center" vertical="center"/>
    </xf>
    <xf numFmtId="0" fontId="0" fillId="0" borderId="10" xfId="0" applyFill="1" applyBorder="1" applyAlignment="1" applyProtection="1">
      <alignment horizontal="left" vertical="center"/>
      <protection locked="0"/>
    </xf>
    <xf numFmtId="0" fontId="0" fillId="0" borderId="72" xfId="0" applyFill="1" applyBorder="1" applyAlignment="1" applyProtection="1">
      <alignment horizontal="left" vertical="center"/>
      <protection locked="0"/>
    </xf>
    <xf numFmtId="0" fontId="0" fillId="0" borderId="17" xfId="0" applyFill="1" applyBorder="1" applyAlignment="1" applyProtection="1">
      <alignment horizontal="left" vertical="center"/>
      <protection locked="0"/>
    </xf>
    <xf numFmtId="0" fontId="0" fillId="2" borderId="0" xfId="0" applyFill="1" applyBorder="1" applyAlignment="1">
      <alignment horizontal="right" vertical="center"/>
    </xf>
    <xf numFmtId="0" fontId="0" fillId="2" borderId="15" xfId="0" applyFill="1" applyBorder="1" applyAlignment="1">
      <alignment horizontal="right" vertical="center"/>
    </xf>
    <xf numFmtId="0" fontId="22" fillId="0" borderId="10" xfId="4" applyFont="1" applyFill="1" applyBorder="1" applyAlignment="1" applyProtection="1">
      <alignment horizontal="left" vertical="center"/>
      <protection locked="0"/>
    </xf>
    <xf numFmtId="170" fontId="0" fillId="0" borderId="10" xfId="0" applyNumberFormat="1" applyFill="1" applyBorder="1" applyAlignment="1" applyProtection="1">
      <alignment horizontal="left" vertical="center"/>
      <protection locked="0"/>
    </xf>
    <xf numFmtId="170" fontId="0" fillId="0" borderId="17" xfId="0" applyNumberFormat="1" applyFill="1" applyBorder="1" applyAlignment="1" applyProtection="1">
      <alignment horizontal="left" vertical="center"/>
      <protection locked="0"/>
    </xf>
    <xf numFmtId="171" fontId="0" fillId="0" borderId="10" xfId="0" applyNumberFormat="1" applyFill="1" applyBorder="1" applyAlignment="1" applyProtection="1">
      <alignment horizontal="left" vertical="center"/>
      <protection locked="0"/>
    </xf>
    <xf numFmtId="171" fontId="0" fillId="0" borderId="17" xfId="0" applyNumberFormat="1" applyFill="1" applyBorder="1" applyAlignment="1" applyProtection="1">
      <alignment horizontal="left" vertical="center"/>
      <protection locked="0"/>
    </xf>
    <xf numFmtId="170" fontId="0" fillId="0" borderId="10" xfId="0" applyNumberFormat="1" applyFill="1" applyBorder="1" applyAlignment="1" applyProtection="1">
      <alignment vertical="center"/>
      <protection locked="0"/>
    </xf>
    <xf numFmtId="170" fontId="0" fillId="0" borderId="17" xfId="0" applyNumberFormat="1" applyFill="1" applyBorder="1" applyAlignment="1" applyProtection="1">
      <alignment vertical="center"/>
      <protection locked="0"/>
    </xf>
    <xf numFmtId="0" fontId="6" fillId="0" borderId="82" xfId="0" applyFont="1" applyFill="1" applyBorder="1" applyAlignment="1">
      <alignment horizontal="center" vertical="center"/>
    </xf>
    <xf numFmtId="0" fontId="6" fillId="0" borderId="83" xfId="0" applyFont="1" applyFill="1" applyBorder="1" applyAlignment="1">
      <alignment horizontal="center" vertical="center"/>
    </xf>
    <xf numFmtId="0" fontId="29" fillId="9" borderId="68" xfId="0" applyFont="1" applyFill="1" applyBorder="1" applyAlignment="1">
      <alignment horizontal="center" vertical="center"/>
    </xf>
    <xf numFmtId="0" fontId="29" fillId="9" borderId="69" xfId="0" applyFont="1" applyFill="1" applyBorder="1" applyAlignment="1">
      <alignment horizontal="center" vertical="center"/>
    </xf>
    <xf numFmtId="0" fontId="29" fillId="9" borderId="70" xfId="0" applyFont="1" applyFill="1" applyBorder="1" applyAlignment="1">
      <alignment horizontal="center" vertical="center"/>
    </xf>
    <xf numFmtId="14" fontId="0" fillId="2" borderId="0" xfId="0" applyNumberFormat="1" applyFill="1" applyBorder="1" applyAlignment="1">
      <alignment horizontal="center" vertical="center"/>
    </xf>
    <xf numFmtId="0" fontId="0" fillId="2" borderId="0" xfId="0" applyFill="1" applyBorder="1" applyAlignment="1">
      <alignment horizontal="center" vertical="center"/>
    </xf>
    <xf numFmtId="0" fontId="6" fillId="11" borderId="10" xfId="0" applyFont="1" applyFill="1" applyBorder="1" applyAlignment="1">
      <alignment horizontal="center" vertical="center"/>
    </xf>
    <xf numFmtId="0" fontId="6" fillId="11" borderId="72" xfId="0" applyFont="1" applyFill="1" applyBorder="1" applyAlignment="1">
      <alignment horizontal="center" vertical="center"/>
    </xf>
    <xf numFmtId="0" fontId="6" fillId="11" borderId="17" xfId="0" applyFont="1" applyFill="1" applyBorder="1" applyAlignment="1">
      <alignment horizontal="center" vertical="center"/>
    </xf>
    <xf numFmtId="0" fontId="0" fillId="0" borderId="11"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5" xfId="0" applyFill="1" applyBorder="1" applyAlignment="1" applyProtection="1">
      <alignment horizontal="left" vertical="top"/>
      <protection locked="0"/>
    </xf>
    <xf numFmtId="0" fontId="0" fillId="0" borderId="24" xfId="0" applyFill="1" applyBorder="1" applyAlignment="1" applyProtection="1">
      <alignment horizontal="left" vertical="top"/>
      <protection locked="0"/>
    </xf>
    <xf numFmtId="0" fontId="0" fillId="0" borderId="25" xfId="0" applyFill="1" applyBorder="1" applyAlignment="1" applyProtection="1">
      <alignment horizontal="left" vertical="top"/>
      <protection locked="0"/>
    </xf>
    <xf numFmtId="0" fontId="0" fillId="0" borderId="26" xfId="0" applyFill="1" applyBorder="1" applyAlignment="1" applyProtection="1">
      <alignment horizontal="left" vertical="top"/>
      <protection locked="0"/>
    </xf>
    <xf numFmtId="44" fontId="37" fillId="11" borderId="89" xfId="0" applyNumberFormat="1" applyFont="1" applyFill="1" applyBorder="1" applyAlignment="1">
      <alignment horizontal="center"/>
    </xf>
    <xf numFmtId="0" fontId="37" fillId="11" borderId="90" xfId="0" applyFont="1" applyFill="1" applyBorder="1" applyAlignment="1">
      <alignment horizontal="center"/>
    </xf>
    <xf numFmtId="0" fontId="5" fillId="2" borderId="0" xfId="0" applyFont="1" applyFill="1" applyBorder="1" applyAlignment="1">
      <alignment horizontal="left" vertical="center"/>
    </xf>
    <xf numFmtId="44" fontId="10" fillId="0" borderId="0" xfId="1" applyFont="1" applyAlignment="1">
      <alignment vertical="center"/>
    </xf>
  </cellXfs>
  <cellStyles count="7">
    <cellStyle name="Euro" xfId="3" xr:uid="{00000000-0005-0000-0000-000000000000}"/>
    <cellStyle name="Lien hypertexte" xfId="4" builtinId="8"/>
    <cellStyle name="Monétaire" xfId="1" builtinId="4"/>
    <cellStyle name="Normal" xfId="0" builtinId="0"/>
    <cellStyle name="Normal 2" xfId="5" xr:uid="{00000000-0005-0000-0000-000005000000}"/>
    <cellStyle name="Normal_devis" xfId="2" xr:uid="{00000000-0005-0000-0000-000006000000}"/>
    <cellStyle name="Währung" xfId="6" xr:uid="{00000000-0005-0000-0000-000009000000}"/>
  </cellStyles>
  <dxfs count="0"/>
  <tableStyles count="0" defaultTableStyle="TableStyleMedium9" defaultPivotStyle="PivotStyleLight16"/>
  <colors>
    <mruColors>
      <color rgb="FF33CCCC"/>
      <color rgb="FF808080"/>
      <color rgb="FFCCFFCC"/>
      <color rgb="FFFF66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www.jadecor.de/images/spacer.gif"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18" Type="http://schemas.openxmlformats.org/officeDocument/2006/relationships/image" Target="../media/image26.jpeg"/><Relationship Id="rId26" Type="http://schemas.openxmlformats.org/officeDocument/2006/relationships/image" Target="../media/image34.jpeg"/><Relationship Id="rId3" Type="http://schemas.openxmlformats.org/officeDocument/2006/relationships/image" Target="../media/image11.jpeg"/><Relationship Id="rId21" Type="http://schemas.openxmlformats.org/officeDocument/2006/relationships/image" Target="../media/image29.jpe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jpeg"/><Relationship Id="rId25" Type="http://schemas.openxmlformats.org/officeDocument/2006/relationships/image" Target="../media/image33.jpeg"/><Relationship Id="rId33" Type="http://schemas.openxmlformats.org/officeDocument/2006/relationships/image" Target="../media/image41.jpeg"/><Relationship Id="rId2" Type="http://schemas.openxmlformats.org/officeDocument/2006/relationships/image" Target="../media/image10.jpeg"/><Relationship Id="rId16" Type="http://schemas.openxmlformats.org/officeDocument/2006/relationships/image" Target="../media/image24.jpeg"/><Relationship Id="rId20" Type="http://schemas.openxmlformats.org/officeDocument/2006/relationships/image" Target="../media/image28.jpeg"/><Relationship Id="rId29" Type="http://schemas.openxmlformats.org/officeDocument/2006/relationships/image" Target="../media/image37.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24" Type="http://schemas.openxmlformats.org/officeDocument/2006/relationships/image" Target="../media/image32.jpeg"/><Relationship Id="rId32" Type="http://schemas.openxmlformats.org/officeDocument/2006/relationships/image" Target="../media/image40.jpeg"/><Relationship Id="rId5" Type="http://schemas.openxmlformats.org/officeDocument/2006/relationships/image" Target="../media/image13.jpeg"/><Relationship Id="rId15" Type="http://schemas.openxmlformats.org/officeDocument/2006/relationships/image" Target="../media/image23.jpeg"/><Relationship Id="rId23" Type="http://schemas.openxmlformats.org/officeDocument/2006/relationships/image" Target="../media/image31.jpeg"/><Relationship Id="rId28" Type="http://schemas.openxmlformats.org/officeDocument/2006/relationships/image" Target="../media/image36.jpeg"/><Relationship Id="rId10" Type="http://schemas.openxmlformats.org/officeDocument/2006/relationships/image" Target="../media/image18.jpeg"/><Relationship Id="rId19" Type="http://schemas.openxmlformats.org/officeDocument/2006/relationships/image" Target="../media/image27.jpeg"/><Relationship Id="rId31" Type="http://schemas.openxmlformats.org/officeDocument/2006/relationships/image" Target="../media/image39.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jpeg"/><Relationship Id="rId22" Type="http://schemas.openxmlformats.org/officeDocument/2006/relationships/image" Target="../media/image30.jpeg"/><Relationship Id="rId27" Type="http://schemas.openxmlformats.org/officeDocument/2006/relationships/image" Target="../media/image35.jpeg"/><Relationship Id="rId30" Type="http://schemas.openxmlformats.org/officeDocument/2006/relationships/image" Target="../media/image38.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32</xdr:row>
      <xdr:rowOff>0</xdr:rowOff>
    </xdr:from>
    <xdr:to>
      <xdr:col>1</xdr:col>
      <xdr:colOff>0</xdr:colOff>
      <xdr:row>32</xdr:row>
      <xdr:rowOff>0</xdr:rowOff>
    </xdr:to>
    <xdr:pic>
      <xdr:nvPicPr>
        <xdr:cNvPr id="2" name="Picture 3" descr="http://www.jadecor.de/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3" name="Picture 4" descr="http://www.jadecor.de/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4" name="Picture 5" descr="http://www.jadecor.de/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5" name="Picture 6" descr="http://www.jadecor.de/images/spacer.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238125</xdr:colOff>
      <xdr:row>4</xdr:row>
      <xdr:rowOff>62721</xdr:rowOff>
    </xdr:from>
    <xdr:to>
      <xdr:col>13</xdr:col>
      <xdr:colOff>542925</xdr:colOff>
      <xdr:row>6</xdr:row>
      <xdr:rowOff>127778</xdr:rowOff>
    </xdr:to>
    <xdr:pic>
      <xdr:nvPicPr>
        <xdr:cNvPr id="2" name="Picture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972175" y="834246"/>
          <a:ext cx="1476375" cy="42700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18</xdr:col>
          <xdr:colOff>38099</xdr:colOff>
          <xdr:row>11</xdr:row>
          <xdr:rowOff>28574</xdr:rowOff>
        </xdr:from>
        <xdr:to>
          <xdr:col>18</xdr:col>
          <xdr:colOff>1193388</xdr:colOff>
          <xdr:row>16</xdr:row>
          <xdr:rowOff>122463</xdr:rowOff>
        </xdr:to>
        <xdr:pic>
          <xdr:nvPicPr>
            <xdr:cNvPr id="6" name="Image 5">
              <a:extLst>
                <a:ext uri="{FF2B5EF4-FFF2-40B4-BE49-F238E27FC236}">
                  <a16:creationId xmlns:a16="http://schemas.microsoft.com/office/drawing/2014/main" id="{6C27AEA0-6ACC-41D3-AD87-6C120FDFA786}"/>
                </a:ext>
              </a:extLst>
            </xdr:cNvPr>
            <xdr:cNvPicPr>
              <a:picLocks noChangeAspect="1" noChangeArrowheads="1"/>
              <a:extLst>
                <a:ext uri="{84589F7E-364E-4C9E-8A38-B11213B215E9}">
                  <a14:cameraTool cellRange="RefImg_Plafond" spid="_x0000_s4203"/>
                </a:ext>
              </a:extLst>
            </xdr:cNvPicPr>
          </xdr:nvPicPr>
          <xdr:blipFill>
            <a:blip xmlns:r="http://schemas.openxmlformats.org/officeDocument/2006/relationships" r:embed="rId2"/>
            <a:srcRect/>
            <a:stretch>
              <a:fillRect/>
            </a:stretch>
          </xdr:blipFill>
          <xdr:spPr bwMode="auto">
            <a:xfrm>
              <a:off x="9149442" y="1013731"/>
              <a:ext cx="1155289" cy="83683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51706</xdr:colOff>
          <xdr:row>18</xdr:row>
          <xdr:rowOff>91168</xdr:rowOff>
        </xdr:from>
        <xdr:to>
          <xdr:col>18</xdr:col>
          <xdr:colOff>1220103</xdr:colOff>
          <xdr:row>23</xdr:row>
          <xdr:rowOff>102053</xdr:rowOff>
        </xdr:to>
        <xdr:pic>
          <xdr:nvPicPr>
            <xdr:cNvPr id="7" name="Image 6">
              <a:extLst>
                <a:ext uri="{FF2B5EF4-FFF2-40B4-BE49-F238E27FC236}">
                  <a16:creationId xmlns:a16="http://schemas.microsoft.com/office/drawing/2014/main" id="{7C01E118-1085-4BDA-AD11-E1140B3690BC}"/>
                </a:ext>
              </a:extLst>
            </xdr:cNvPr>
            <xdr:cNvPicPr>
              <a:picLocks noChangeAspect="1" noChangeArrowheads="1"/>
              <a:extLst>
                <a:ext uri="{84589F7E-364E-4C9E-8A38-B11213B215E9}">
                  <a14:cameraTool cellRange="RefImg_murs1" spid="_x0000_s4204"/>
                </a:ext>
              </a:extLst>
            </xdr:cNvPicPr>
          </xdr:nvPicPr>
          <xdr:blipFill>
            <a:blip xmlns:r="http://schemas.openxmlformats.org/officeDocument/2006/relationships" r:embed="rId3"/>
            <a:srcRect/>
            <a:stretch>
              <a:fillRect/>
            </a:stretch>
          </xdr:blipFill>
          <xdr:spPr bwMode="auto">
            <a:xfrm>
              <a:off x="9148081" y="3310618"/>
              <a:ext cx="1168397" cy="86813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42182</xdr:colOff>
          <xdr:row>25</xdr:row>
          <xdr:rowOff>19049</xdr:rowOff>
        </xdr:from>
        <xdr:to>
          <xdr:col>18</xdr:col>
          <xdr:colOff>1185178</xdr:colOff>
          <xdr:row>30</xdr:row>
          <xdr:rowOff>168729</xdr:rowOff>
        </xdr:to>
        <xdr:pic>
          <xdr:nvPicPr>
            <xdr:cNvPr id="8" name="Image 7">
              <a:extLst>
                <a:ext uri="{FF2B5EF4-FFF2-40B4-BE49-F238E27FC236}">
                  <a16:creationId xmlns:a16="http://schemas.microsoft.com/office/drawing/2014/main" id="{F24E6DD5-1EEE-469D-AFC9-9EC08C68AEDF}"/>
                </a:ext>
              </a:extLst>
            </xdr:cNvPr>
            <xdr:cNvPicPr>
              <a:picLocks noChangeAspect="1" noChangeArrowheads="1"/>
              <a:extLst>
                <a:ext uri="{84589F7E-364E-4C9E-8A38-B11213B215E9}">
                  <a14:cameraTool cellRange="RefImg_Murs2" spid="_x0000_s4205"/>
                </a:ext>
              </a:extLst>
            </xdr:cNvPicPr>
          </xdr:nvPicPr>
          <xdr:blipFill>
            <a:blip xmlns:r="http://schemas.openxmlformats.org/officeDocument/2006/relationships" r:embed="rId4"/>
            <a:srcRect/>
            <a:stretch>
              <a:fillRect/>
            </a:stretch>
          </xdr:blipFill>
          <xdr:spPr bwMode="auto">
            <a:xfrm>
              <a:off x="9153525" y="3252106"/>
              <a:ext cx="1142996" cy="102053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1260000</xdr:colOff>
      <xdr:row>1</xdr:row>
      <xdr:rowOff>1260000</xdr:rowOff>
    </xdr:to>
    <xdr:pic>
      <xdr:nvPicPr>
        <xdr:cNvPr id="3" name="Image 2">
          <a:extLst>
            <a:ext uri="{FF2B5EF4-FFF2-40B4-BE49-F238E27FC236}">
              <a16:creationId xmlns:a16="http://schemas.microsoft.com/office/drawing/2014/main" id="{79A4FD53-4608-40D6-BDD2-065726EF2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171450"/>
          <a:ext cx="1260000" cy="1260000"/>
        </a:xfrm>
        <a:prstGeom prst="rect">
          <a:avLst/>
        </a:prstGeom>
      </xdr:spPr>
    </xdr:pic>
    <xdr:clientData/>
  </xdr:twoCellAnchor>
  <xdr:twoCellAnchor editAs="oneCell">
    <xdr:from>
      <xdr:col>1</xdr:col>
      <xdr:colOff>0</xdr:colOff>
      <xdr:row>2</xdr:row>
      <xdr:rowOff>0</xdr:rowOff>
    </xdr:from>
    <xdr:to>
      <xdr:col>1</xdr:col>
      <xdr:colOff>1260000</xdr:colOff>
      <xdr:row>2</xdr:row>
      <xdr:rowOff>1260000</xdr:rowOff>
    </xdr:to>
    <xdr:pic>
      <xdr:nvPicPr>
        <xdr:cNvPr id="5" name="Image 4">
          <a:extLst>
            <a:ext uri="{FF2B5EF4-FFF2-40B4-BE49-F238E27FC236}">
              <a16:creationId xmlns:a16="http://schemas.microsoft.com/office/drawing/2014/main" id="{7A81E1F5-0F73-44FD-BAED-79FE6D3E0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0225" y="866775"/>
          <a:ext cx="1260000" cy="1260000"/>
        </a:xfrm>
        <a:prstGeom prst="rect">
          <a:avLst/>
        </a:prstGeom>
      </xdr:spPr>
    </xdr:pic>
    <xdr:clientData/>
  </xdr:twoCellAnchor>
  <xdr:twoCellAnchor editAs="oneCell">
    <xdr:from>
      <xdr:col>1</xdr:col>
      <xdr:colOff>0</xdr:colOff>
      <xdr:row>3</xdr:row>
      <xdr:rowOff>0</xdr:rowOff>
    </xdr:from>
    <xdr:to>
      <xdr:col>1</xdr:col>
      <xdr:colOff>1260000</xdr:colOff>
      <xdr:row>3</xdr:row>
      <xdr:rowOff>1260000</xdr:rowOff>
    </xdr:to>
    <xdr:pic>
      <xdr:nvPicPr>
        <xdr:cNvPr id="7" name="Image 6">
          <a:extLst>
            <a:ext uri="{FF2B5EF4-FFF2-40B4-BE49-F238E27FC236}">
              <a16:creationId xmlns:a16="http://schemas.microsoft.com/office/drawing/2014/main" id="{47024F3B-B3E1-4AF6-93BD-2A7CBA14C2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0225" y="2705100"/>
          <a:ext cx="1260000" cy="1260000"/>
        </a:xfrm>
        <a:prstGeom prst="rect">
          <a:avLst/>
        </a:prstGeom>
      </xdr:spPr>
    </xdr:pic>
    <xdr:clientData/>
  </xdr:twoCellAnchor>
  <xdr:twoCellAnchor editAs="oneCell">
    <xdr:from>
      <xdr:col>1</xdr:col>
      <xdr:colOff>0</xdr:colOff>
      <xdr:row>4</xdr:row>
      <xdr:rowOff>0</xdr:rowOff>
    </xdr:from>
    <xdr:to>
      <xdr:col>1</xdr:col>
      <xdr:colOff>1260000</xdr:colOff>
      <xdr:row>4</xdr:row>
      <xdr:rowOff>1260000</xdr:rowOff>
    </xdr:to>
    <xdr:pic>
      <xdr:nvPicPr>
        <xdr:cNvPr id="9" name="Image 8">
          <a:extLst>
            <a:ext uri="{FF2B5EF4-FFF2-40B4-BE49-F238E27FC236}">
              <a16:creationId xmlns:a16="http://schemas.microsoft.com/office/drawing/2014/main" id="{20632DDC-9F63-4847-B42D-84D6AEA819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0225" y="3971925"/>
          <a:ext cx="1260000" cy="1260000"/>
        </a:xfrm>
        <a:prstGeom prst="rect">
          <a:avLst/>
        </a:prstGeom>
      </xdr:spPr>
    </xdr:pic>
    <xdr:clientData/>
  </xdr:twoCellAnchor>
  <xdr:twoCellAnchor editAs="oneCell">
    <xdr:from>
      <xdr:col>1</xdr:col>
      <xdr:colOff>0</xdr:colOff>
      <xdr:row>5</xdr:row>
      <xdr:rowOff>0</xdr:rowOff>
    </xdr:from>
    <xdr:to>
      <xdr:col>1</xdr:col>
      <xdr:colOff>1260000</xdr:colOff>
      <xdr:row>5</xdr:row>
      <xdr:rowOff>1260000</xdr:rowOff>
    </xdr:to>
    <xdr:pic>
      <xdr:nvPicPr>
        <xdr:cNvPr id="11" name="Image 10">
          <a:extLst>
            <a:ext uri="{FF2B5EF4-FFF2-40B4-BE49-F238E27FC236}">
              <a16:creationId xmlns:a16="http://schemas.microsoft.com/office/drawing/2014/main" id="{7A1CB3E6-A57C-4415-B55B-ED9B03B9BB4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00225" y="5238750"/>
          <a:ext cx="1260000" cy="1260000"/>
        </a:xfrm>
        <a:prstGeom prst="rect">
          <a:avLst/>
        </a:prstGeom>
      </xdr:spPr>
    </xdr:pic>
    <xdr:clientData/>
  </xdr:twoCellAnchor>
  <xdr:twoCellAnchor editAs="oneCell">
    <xdr:from>
      <xdr:col>1</xdr:col>
      <xdr:colOff>0</xdr:colOff>
      <xdr:row>6</xdr:row>
      <xdr:rowOff>0</xdr:rowOff>
    </xdr:from>
    <xdr:to>
      <xdr:col>1</xdr:col>
      <xdr:colOff>1260000</xdr:colOff>
      <xdr:row>6</xdr:row>
      <xdr:rowOff>1260000</xdr:rowOff>
    </xdr:to>
    <xdr:pic>
      <xdr:nvPicPr>
        <xdr:cNvPr id="13" name="Image 12">
          <a:extLst>
            <a:ext uri="{FF2B5EF4-FFF2-40B4-BE49-F238E27FC236}">
              <a16:creationId xmlns:a16="http://schemas.microsoft.com/office/drawing/2014/main" id="{AE456C1A-CA4C-4E7D-A927-B25927B2FB9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0225" y="6505575"/>
          <a:ext cx="1260000" cy="1260000"/>
        </a:xfrm>
        <a:prstGeom prst="rect">
          <a:avLst/>
        </a:prstGeom>
      </xdr:spPr>
    </xdr:pic>
    <xdr:clientData/>
  </xdr:twoCellAnchor>
  <xdr:twoCellAnchor editAs="oneCell">
    <xdr:from>
      <xdr:col>1</xdr:col>
      <xdr:colOff>0</xdr:colOff>
      <xdr:row>7</xdr:row>
      <xdr:rowOff>0</xdr:rowOff>
    </xdr:from>
    <xdr:to>
      <xdr:col>1</xdr:col>
      <xdr:colOff>1260000</xdr:colOff>
      <xdr:row>7</xdr:row>
      <xdr:rowOff>1260000</xdr:rowOff>
    </xdr:to>
    <xdr:pic>
      <xdr:nvPicPr>
        <xdr:cNvPr id="15" name="Image 14">
          <a:extLst>
            <a:ext uri="{FF2B5EF4-FFF2-40B4-BE49-F238E27FC236}">
              <a16:creationId xmlns:a16="http://schemas.microsoft.com/office/drawing/2014/main" id="{8BDD29C1-AE22-4550-A050-2B4F5456ED2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00225" y="7772400"/>
          <a:ext cx="1260000" cy="1260000"/>
        </a:xfrm>
        <a:prstGeom prst="rect">
          <a:avLst/>
        </a:prstGeom>
      </xdr:spPr>
    </xdr:pic>
    <xdr:clientData/>
  </xdr:twoCellAnchor>
  <xdr:twoCellAnchor editAs="oneCell">
    <xdr:from>
      <xdr:col>1</xdr:col>
      <xdr:colOff>0</xdr:colOff>
      <xdr:row>8</xdr:row>
      <xdr:rowOff>0</xdr:rowOff>
    </xdr:from>
    <xdr:to>
      <xdr:col>1</xdr:col>
      <xdr:colOff>1260000</xdr:colOff>
      <xdr:row>8</xdr:row>
      <xdr:rowOff>1260000</xdr:rowOff>
    </xdr:to>
    <xdr:pic>
      <xdr:nvPicPr>
        <xdr:cNvPr id="17" name="Image 16">
          <a:extLst>
            <a:ext uri="{FF2B5EF4-FFF2-40B4-BE49-F238E27FC236}">
              <a16:creationId xmlns:a16="http://schemas.microsoft.com/office/drawing/2014/main" id="{C663F193-5083-4585-9522-60E03927506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00225" y="9039225"/>
          <a:ext cx="1260000" cy="1260000"/>
        </a:xfrm>
        <a:prstGeom prst="rect">
          <a:avLst/>
        </a:prstGeom>
      </xdr:spPr>
    </xdr:pic>
    <xdr:clientData/>
  </xdr:twoCellAnchor>
  <xdr:twoCellAnchor editAs="oneCell">
    <xdr:from>
      <xdr:col>1</xdr:col>
      <xdr:colOff>0</xdr:colOff>
      <xdr:row>9</xdr:row>
      <xdr:rowOff>0</xdr:rowOff>
    </xdr:from>
    <xdr:to>
      <xdr:col>1</xdr:col>
      <xdr:colOff>1260000</xdr:colOff>
      <xdr:row>9</xdr:row>
      <xdr:rowOff>1260000</xdr:rowOff>
    </xdr:to>
    <xdr:pic>
      <xdr:nvPicPr>
        <xdr:cNvPr id="19" name="Image 18">
          <a:extLst>
            <a:ext uri="{FF2B5EF4-FFF2-40B4-BE49-F238E27FC236}">
              <a16:creationId xmlns:a16="http://schemas.microsoft.com/office/drawing/2014/main" id="{69272B80-5DB1-4BC9-94AD-FECC9C78BEF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0225" y="10306050"/>
          <a:ext cx="1260000" cy="1260000"/>
        </a:xfrm>
        <a:prstGeom prst="rect">
          <a:avLst/>
        </a:prstGeom>
      </xdr:spPr>
    </xdr:pic>
    <xdr:clientData/>
  </xdr:twoCellAnchor>
  <xdr:twoCellAnchor editAs="oneCell">
    <xdr:from>
      <xdr:col>1</xdr:col>
      <xdr:colOff>0</xdr:colOff>
      <xdr:row>10</xdr:row>
      <xdr:rowOff>0</xdr:rowOff>
    </xdr:from>
    <xdr:to>
      <xdr:col>1</xdr:col>
      <xdr:colOff>1260000</xdr:colOff>
      <xdr:row>10</xdr:row>
      <xdr:rowOff>1260000</xdr:rowOff>
    </xdr:to>
    <xdr:pic>
      <xdr:nvPicPr>
        <xdr:cNvPr id="21" name="Image 20">
          <a:extLst>
            <a:ext uri="{FF2B5EF4-FFF2-40B4-BE49-F238E27FC236}">
              <a16:creationId xmlns:a16="http://schemas.microsoft.com/office/drawing/2014/main" id="{BCD68EEF-34C6-4664-AA6C-0FCBE4FBC57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00225" y="11572875"/>
          <a:ext cx="1260000" cy="1260000"/>
        </a:xfrm>
        <a:prstGeom prst="rect">
          <a:avLst/>
        </a:prstGeom>
      </xdr:spPr>
    </xdr:pic>
    <xdr:clientData/>
  </xdr:twoCellAnchor>
  <xdr:twoCellAnchor editAs="oneCell">
    <xdr:from>
      <xdr:col>1</xdr:col>
      <xdr:colOff>0</xdr:colOff>
      <xdr:row>11</xdr:row>
      <xdr:rowOff>0</xdr:rowOff>
    </xdr:from>
    <xdr:to>
      <xdr:col>1</xdr:col>
      <xdr:colOff>1260000</xdr:colOff>
      <xdr:row>11</xdr:row>
      <xdr:rowOff>1260000</xdr:rowOff>
    </xdr:to>
    <xdr:pic>
      <xdr:nvPicPr>
        <xdr:cNvPr id="23" name="Image 22">
          <a:extLst>
            <a:ext uri="{FF2B5EF4-FFF2-40B4-BE49-F238E27FC236}">
              <a16:creationId xmlns:a16="http://schemas.microsoft.com/office/drawing/2014/main" id="{BFEFF670-C198-400A-AD01-44957996B07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00225" y="12839700"/>
          <a:ext cx="1260000" cy="1260000"/>
        </a:xfrm>
        <a:prstGeom prst="rect">
          <a:avLst/>
        </a:prstGeom>
      </xdr:spPr>
    </xdr:pic>
    <xdr:clientData/>
  </xdr:twoCellAnchor>
  <xdr:twoCellAnchor editAs="oneCell">
    <xdr:from>
      <xdr:col>1</xdr:col>
      <xdr:colOff>0</xdr:colOff>
      <xdr:row>12</xdr:row>
      <xdr:rowOff>0</xdr:rowOff>
    </xdr:from>
    <xdr:to>
      <xdr:col>1</xdr:col>
      <xdr:colOff>1260000</xdr:colOff>
      <xdr:row>12</xdr:row>
      <xdr:rowOff>1260000</xdr:rowOff>
    </xdr:to>
    <xdr:pic>
      <xdr:nvPicPr>
        <xdr:cNvPr id="25" name="Image 24">
          <a:extLst>
            <a:ext uri="{FF2B5EF4-FFF2-40B4-BE49-F238E27FC236}">
              <a16:creationId xmlns:a16="http://schemas.microsoft.com/office/drawing/2014/main" id="{442FAAB3-9B8A-4EFA-8B9C-82EBB332F66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00225" y="14106525"/>
          <a:ext cx="1260000" cy="1260000"/>
        </a:xfrm>
        <a:prstGeom prst="rect">
          <a:avLst/>
        </a:prstGeom>
      </xdr:spPr>
    </xdr:pic>
    <xdr:clientData/>
  </xdr:twoCellAnchor>
  <xdr:twoCellAnchor editAs="oneCell">
    <xdr:from>
      <xdr:col>1</xdr:col>
      <xdr:colOff>0</xdr:colOff>
      <xdr:row>13</xdr:row>
      <xdr:rowOff>0</xdr:rowOff>
    </xdr:from>
    <xdr:to>
      <xdr:col>1</xdr:col>
      <xdr:colOff>1260000</xdr:colOff>
      <xdr:row>13</xdr:row>
      <xdr:rowOff>1260000</xdr:rowOff>
    </xdr:to>
    <xdr:pic>
      <xdr:nvPicPr>
        <xdr:cNvPr id="27" name="Image 26">
          <a:extLst>
            <a:ext uri="{FF2B5EF4-FFF2-40B4-BE49-F238E27FC236}">
              <a16:creationId xmlns:a16="http://schemas.microsoft.com/office/drawing/2014/main" id="{A4340E00-27EF-4742-A733-9BFCB67350C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00225" y="15373350"/>
          <a:ext cx="1260000" cy="1260000"/>
        </a:xfrm>
        <a:prstGeom prst="rect">
          <a:avLst/>
        </a:prstGeom>
      </xdr:spPr>
    </xdr:pic>
    <xdr:clientData/>
  </xdr:twoCellAnchor>
  <xdr:twoCellAnchor editAs="oneCell">
    <xdr:from>
      <xdr:col>1</xdr:col>
      <xdr:colOff>0</xdr:colOff>
      <xdr:row>14</xdr:row>
      <xdr:rowOff>0</xdr:rowOff>
    </xdr:from>
    <xdr:to>
      <xdr:col>1</xdr:col>
      <xdr:colOff>1260000</xdr:colOff>
      <xdr:row>14</xdr:row>
      <xdr:rowOff>1260000</xdr:rowOff>
    </xdr:to>
    <xdr:pic>
      <xdr:nvPicPr>
        <xdr:cNvPr id="29" name="Image 28">
          <a:extLst>
            <a:ext uri="{FF2B5EF4-FFF2-40B4-BE49-F238E27FC236}">
              <a16:creationId xmlns:a16="http://schemas.microsoft.com/office/drawing/2014/main" id="{6FE40A32-3F3E-4CBD-B17A-F78E1C806AD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800225" y="16640175"/>
          <a:ext cx="1260000" cy="1260000"/>
        </a:xfrm>
        <a:prstGeom prst="rect">
          <a:avLst/>
        </a:prstGeom>
      </xdr:spPr>
    </xdr:pic>
    <xdr:clientData/>
  </xdr:twoCellAnchor>
  <xdr:twoCellAnchor editAs="oneCell">
    <xdr:from>
      <xdr:col>1</xdr:col>
      <xdr:colOff>0</xdr:colOff>
      <xdr:row>15</xdr:row>
      <xdr:rowOff>0</xdr:rowOff>
    </xdr:from>
    <xdr:to>
      <xdr:col>1</xdr:col>
      <xdr:colOff>1260000</xdr:colOff>
      <xdr:row>15</xdr:row>
      <xdr:rowOff>1260000</xdr:rowOff>
    </xdr:to>
    <xdr:pic>
      <xdr:nvPicPr>
        <xdr:cNvPr id="31" name="Image 30">
          <a:extLst>
            <a:ext uri="{FF2B5EF4-FFF2-40B4-BE49-F238E27FC236}">
              <a16:creationId xmlns:a16="http://schemas.microsoft.com/office/drawing/2014/main" id="{F983560C-1C4D-4A5E-A01E-26C78BE697A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800225" y="17907000"/>
          <a:ext cx="1260000" cy="1260000"/>
        </a:xfrm>
        <a:prstGeom prst="rect">
          <a:avLst/>
        </a:prstGeom>
      </xdr:spPr>
    </xdr:pic>
    <xdr:clientData/>
  </xdr:twoCellAnchor>
  <xdr:twoCellAnchor editAs="oneCell">
    <xdr:from>
      <xdr:col>1</xdr:col>
      <xdr:colOff>0</xdr:colOff>
      <xdr:row>16</xdr:row>
      <xdr:rowOff>0</xdr:rowOff>
    </xdr:from>
    <xdr:to>
      <xdr:col>1</xdr:col>
      <xdr:colOff>1260000</xdr:colOff>
      <xdr:row>16</xdr:row>
      <xdr:rowOff>1260000</xdr:rowOff>
    </xdr:to>
    <xdr:pic>
      <xdr:nvPicPr>
        <xdr:cNvPr id="33" name="Image 32">
          <a:extLst>
            <a:ext uri="{FF2B5EF4-FFF2-40B4-BE49-F238E27FC236}">
              <a16:creationId xmlns:a16="http://schemas.microsoft.com/office/drawing/2014/main" id="{929B9804-B83D-4745-A142-0745ABE662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800225" y="19173825"/>
          <a:ext cx="1260000" cy="1260000"/>
        </a:xfrm>
        <a:prstGeom prst="rect">
          <a:avLst/>
        </a:prstGeom>
      </xdr:spPr>
    </xdr:pic>
    <xdr:clientData/>
  </xdr:twoCellAnchor>
  <xdr:twoCellAnchor editAs="oneCell">
    <xdr:from>
      <xdr:col>1</xdr:col>
      <xdr:colOff>0</xdr:colOff>
      <xdr:row>17</xdr:row>
      <xdr:rowOff>0</xdr:rowOff>
    </xdr:from>
    <xdr:to>
      <xdr:col>1</xdr:col>
      <xdr:colOff>1260000</xdr:colOff>
      <xdr:row>17</xdr:row>
      <xdr:rowOff>1260000</xdr:rowOff>
    </xdr:to>
    <xdr:pic>
      <xdr:nvPicPr>
        <xdr:cNvPr id="35" name="Image 34">
          <a:extLst>
            <a:ext uri="{FF2B5EF4-FFF2-40B4-BE49-F238E27FC236}">
              <a16:creationId xmlns:a16="http://schemas.microsoft.com/office/drawing/2014/main" id="{71B4B51B-C8CC-45E5-857D-D9FD201589F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00225" y="20440650"/>
          <a:ext cx="1260000" cy="1260000"/>
        </a:xfrm>
        <a:prstGeom prst="rect">
          <a:avLst/>
        </a:prstGeom>
      </xdr:spPr>
    </xdr:pic>
    <xdr:clientData/>
  </xdr:twoCellAnchor>
  <xdr:twoCellAnchor editAs="oneCell">
    <xdr:from>
      <xdr:col>1</xdr:col>
      <xdr:colOff>0</xdr:colOff>
      <xdr:row>18</xdr:row>
      <xdr:rowOff>0</xdr:rowOff>
    </xdr:from>
    <xdr:to>
      <xdr:col>1</xdr:col>
      <xdr:colOff>1260000</xdr:colOff>
      <xdr:row>18</xdr:row>
      <xdr:rowOff>1260000</xdr:rowOff>
    </xdr:to>
    <xdr:pic>
      <xdr:nvPicPr>
        <xdr:cNvPr id="37" name="Image 36">
          <a:extLst>
            <a:ext uri="{FF2B5EF4-FFF2-40B4-BE49-F238E27FC236}">
              <a16:creationId xmlns:a16="http://schemas.microsoft.com/office/drawing/2014/main" id="{945021FB-681F-4B1D-A3B5-D364FC929A7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00225" y="21707475"/>
          <a:ext cx="1260000" cy="1260000"/>
        </a:xfrm>
        <a:prstGeom prst="rect">
          <a:avLst/>
        </a:prstGeom>
      </xdr:spPr>
    </xdr:pic>
    <xdr:clientData/>
  </xdr:twoCellAnchor>
  <xdr:twoCellAnchor editAs="oneCell">
    <xdr:from>
      <xdr:col>1</xdr:col>
      <xdr:colOff>0</xdr:colOff>
      <xdr:row>19</xdr:row>
      <xdr:rowOff>0</xdr:rowOff>
    </xdr:from>
    <xdr:to>
      <xdr:col>1</xdr:col>
      <xdr:colOff>1260000</xdr:colOff>
      <xdr:row>19</xdr:row>
      <xdr:rowOff>1260000</xdr:rowOff>
    </xdr:to>
    <xdr:pic>
      <xdr:nvPicPr>
        <xdr:cNvPr id="39" name="Image 38">
          <a:extLst>
            <a:ext uri="{FF2B5EF4-FFF2-40B4-BE49-F238E27FC236}">
              <a16:creationId xmlns:a16="http://schemas.microsoft.com/office/drawing/2014/main" id="{86E1F3AC-C16D-4DB3-A32F-0E9F5AC5447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00225" y="22974300"/>
          <a:ext cx="1260000" cy="1260000"/>
        </a:xfrm>
        <a:prstGeom prst="rect">
          <a:avLst/>
        </a:prstGeom>
      </xdr:spPr>
    </xdr:pic>
    <xdr:clientData/>
  </xdr:twoCellAnchor>
  <xdr:twoCellAnchor editAs="oneCell">
    <xdr:from>
      <xdr:col>1</xdr:col>
      <xdr:colOff>0</xdr:colOff>
      <xdr:row>20</xdr:row>
      <xdr:rowOff>0</xdr:rowOff>
    </xdr:from>
    <xdr:to>
      <xdr:col>1</xdr:col>
      <xdr:colOff>1260000</xdr:colOff>
      <xdr:row>20</xdr:row>
      <xdr:rowOff>1260000</xdr:rowOff>
    </xdr:to>
    <xdr:pic>
      <xdr:nvPicPr>
        <xdr:cNvPr id="41" name="Image 40">
          <a:extLst>
            <a:ext uri="{FF2B5EF4-FFF2-40B4-BE49-F238E27FC236}">
              <a16:creationId xmlns:a16="http://schemas.microsoft.com/office/drawing/2014/main" id="{72177851-67FF-4CEA-84DD-3C4966F0968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00225" y="24241125"/>
          <a:ext cx="1260000" cy="1260000"/>
        </a:xfrm>
        <a:prstGeom prst="rect">
          <a:avLst/>
        </a:prstGeom>
      </xdr:spPr>
    </xdr:pic>
    <xdr:clientData/>
  </xdr:twoCellAnchor>
  <xdr:twoCellAnchor editAs="oneCell">
    <xdr:from>
      <xdr:col>1</xdr:col>
      <xdr:colOff>0</xdr:colOff>
      <xdr:row>21</xdr:row>
      <xdr:rowOff>0</xdr:rowOff>
    </xdr:from>
    <xdr:to>
      <xdr:col>1</xdr:col>
      <xdr:colOff>1260000</xdr:colOff>
      <xdr:row>21</xdr:row>
      <xdr:rowOff>1260000</xdr:rowOff>
    </xdr:to>
    <xdr:pic>
      <xdr:nvPicPr>
        <xdr:cNvPr id="43" name="Image 42">
          <a:extLst>
            <a:ext uri="{FF2B5EF4-FFF2-40B4-BE49-F238E27FC236}">
              <a16:creationId xmlns:a16="http://schemas.microsoft.com/office/drawing/2014/main" id="{C0556C24-5AA7-4F53-B5AF-128034015FC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00225" y="25507950"/>
          <a:ext cx="1260000" cy="1260000"/>
        </a:xfrm>
        <a:prstGeom prst="rect">
          <a:avLst/>
        </a:prstGeom>
      </xdr:spPr>
    </xdr:pic>
    <xdr:clientData/>
  </xdr:twoCellAnchor>
  <xdr:twoCellAnchor editAs="oneCell">
    <xdr:from>
      <xdr:col>1</xdr:col>
      <xdr:colOff>0</xdr:colOff>
      <xdr:row>22</xdr:row>
      <xdr:rowOff>0</xdr:rowOff>
    </xdr:from>
    <xdr:to>
      <xdr:col>1</xdr:col>
      <xdr:colOff>1260000</xdr:colOff>
      <xdr:row>22</xdr:row>
      <xdr:rowOff>1260000</xdr:rowOff>
    </xdr:to>
    <xdr:pic>
      <xdr:nvPicPr>
        <xdr:cNvPr id="45" name="Image 44">
          <a:extLst>
            <a:ext uri="{FF2B5EF4-FFF2-40B4-BE49-F238E27FC236}">
              <a16:creationId xmlns:a16="http://schemas.microsoft.com/office/drawing/2014/main" id="{95D9100C-C65F-4D77-963B-FE8BEA0C66C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00225" y="26774775"/>
          <a:ext cx="1260000" cy="1260000"/>
        </a:xfrm>
        <a:prstGeom prst="rect">
          <a:avLst/>
        </a:prstGeom>
      </xdr:spPr>
    </xdr:pic>
    <xdr:clientData/>
  </xdr:twoCellAnchor>
  <xdr:twoCellAnchor editAs="oneCell">
    <xdr:from>
      <xdr:col>1</xdr:col>
      <xdr:colOff>0</xdr:colOff>
      <xdr:row>23</xdr:row>
      <xdr:rowOff>0</xdr:rowOff>
    </xdr:from>
    <xdr:to>
      <xdr:col>1</xdr:col>
      <xdr:colOff>1260000</xdr:colOff>
      <xdr:row>23</xdr:row>
      <xdr:rowOff>1260000</xdr:rowOff>
    </xdr:to>
    <xdr:pic>
      <xdr:nvPicPr>
        <xdr:cNvPr id="47" name="Image 46">
          <a:extLst>
            <a:ext uri="{FF2B5EF4-FFF2-40B4-BE49-F238E27FC236}">
              <a16:creationId xmlns:a16="http://schemas.microsoft.com/office/drawing/2014/main" id="{47EFFA44-6561-44EB-8EB6-2F62530E87E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00225" y="28041600"/>
          <a:ext cx="1260000" cy="1260000"/>
        </a:xfrm>
        <a:prstGeom prst="rect">
          <a:avLst/>
        </a:prstGeom>
      </xdr:spPr>
    </xdr:pic>
    <xdr:clientData/>
  </xdr:twoCellAnchor>
  <xdr:twoCellAnchor editAs="oneCell">
    <xdr:from>
      <xdr:col>1</xdr:col>
      <xdr:colOff>0</xdr:colOff>
      <xdr:row>24</xdr:row>
      <xdr:rowOff>0</xdr:rowOff>
    </xdr:from>
    <xdr:to>
      <xdr:col>1</xdr:col>
      <xdr:colOff>1260000</xdr:colOff>
      <xdr:row>24</xdr:row>
      <xdr:rowOff>1260000</xdr:rowOff>
    </xdr:to>
    <xdr:pic>
      <xdr:nvPicPr>
        <xdr:cNvPr id="49" name="Image 48">
          <a:extLst>
            <a:ext uri="{FF2B5EF4-FFF2-40B4-BE49-F238E27FC236}">
              <a16:creationId xmlns:a16="http://schemas.microsoft.com/office/drawing/2014/main" id="{4D72A04C-3A8A-46D1-A37B-5B0C419A755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800225" y="29308425"/>
          <a:ext cx="1260000" cy="1260000"/>
        </a:xfrm>
        <a:prstGeom prst="rect">
          <a:avLst/>
        </a:prstGeom>
      </xdr:spPr>
    </xdr:pic>
    <xdr:clientData/>
  </xdr:twoCellAnchor>
  <xdr:twoCellAnchor editAs="oneCell">
    <xdr:from>
      <xdr:col>1</xdr:col>
      <xdr:colOff>0</xdr:colOff>
      <xdr:row>25</xdr:row>
      <xdr:rowOff>0</xdr:rowOff>
    </xdr:from>
    <xdr:to>
      <xdr:col>1</xdr:col>
      <xdr:colOff>1260000</xdr:colOff>
      <xdr:row>25</xdr:row>
      <xdr:rowOff>1260000</xdr:rowOff>
    </xdr:to>
    <xdr:pic>
      <xdr:nvPicPr>
        <xdr:cNvPr id="51" name="Image 50">
          <a:extLst>
            <a:ext uri="{FF2B5EF4-FFF2-40B4-BE49-F238E27FC236}">
              <a16:creationId xmlns:a16="http://schemas.microsoft.com/office/drawing/2014/main" id="{3F8B9BF7-B7C5-4F29-8CEC-563C8CC52B6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00225" y="30575250"/>
          <a:ext cx="1260000" cy="1260000"/>
        </a:xfrm>
        <a:prstGeom prst="rect">
          <a:avLst/>
        </a:prstGeom>
      </xdr:spPr>
    </xdr:pic>
    <xdr:clientData/>
  </xdr:twoCellAnchor>
  <xdr:twoCellAnchor editAs="oneCell">
    <xdr:from>
      <xdr:col>1</xdr:col>
      <xdr:colOff>0</xdr:colOff>
      <xdr:row>26</xdr:row>
      <xdr:rowOff>0</xdr:rowOff>
    </xdr:from>
    <xdr:to>
      <xdr:col>1</xdr:col>
      <xdr:colOff>1260000</xdr:colOff>
      <xdr:row>26</xdr:row>
      <xdr:rowOff>1260000</xdr:rowOff>
    </xdr:to>
    <xdr:pic>
      <xdr:nvPicPr>
        <xdr:cNvPr id="53" name="Image 52">
          <a:extLst>
            <a:ext uri="{FF2B5EF4-FFF2-40B4-BE49-F238E27FC236}">
              <a16:creationId xmlns:a16="http://schemas.microsoft.com/office/drawing/2014/main" id="{EB2B541A-D152-4688-995C-B45B8A00D2F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800225" y="31842075"/>
          <a:ext cx="1260000" cy="1260000"/>
        </a:xfrm>
        <a:prstGeom prst="rect">
          <a:avLst/>
        </a:prstGeom>
      </xdr:spPr>
    </xdr:pic>
    <xdr:clientData/>
  </xdr:twoCellAnchor>
  <xdr:twoCellAnchor editAs="oneCell">
    <xdr:from>
      <xdr:col>1</xdr:col>
      <xdr:colOff>0</xdr:colOff>
      <xdr:row>27</xdr:row>
      <xdr:rowOff>0</xdr:rowOff>
    </xdr:from>
    <xdr:to>
      <xdr:col>1</xdr:col>
      <xdr:colOff>1260000</xdr:colOff>
      <xdr:row>27</xdr:row>
      <xdr:rowOff>1260000</xdr:rowOff>
    </xdr:to>
    <xdr:pic>
      <xdr:nvPicPr>
        <xdr:cNvPr id="55" name="Image 54">
          <a:extLst>
            <a:ext uri="{FF2B5EF4-FFF2-40B4-BE49-F238E27FC236}">
              <a16:creationId xmlns:a16="http://schemas.microsoft.com/office/drawing/2014/main" id="{550A2CAD-947B-46C3-B563-2A55181BA1A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00225" y="33108900"/>
          <a:ext cx="1260000" cy="1260000"/>
        </a:xfrm>
        <a:prstGeom prst="rect">
          <a:avLst/>
        </a:prstGeom>
      </xdr:spPr>
    </xdr:pic>
    <xdr:clientData/>
  </xdr:twoCellAnchor>
  <xdr:twoCellAnchor editAs="oneCell">
    <xdr:from>
      <xdr:col>1</xdr:col>
      <xdr:colOff>0</xdr:colOff>
      <xdr:row>28</xdr:row>
      <xdr:rowOff>0</xdr:rowOff>
    </xdr:from>
    <xdr:to>
      <xdr:col>1</xdr:col>
      <xdr:colOff>1260000</xdr:colOff>
      <xdr:row>28</xdr:row>
      <xdr:rowOff>1260000</xdr:rowOff>
    </xdr:to>
    <xdr:pic>
      <xdr:nvPicPr>
        <xdr:cNvPr id="57" name="Image 56">
          <a:extLst>
            <a:ext uri="{FF2B5EF4-FFF2-40B4-BE49-F238E27FC236}">
              <a16:creationId xmlns:a16="http://schemas.microsoft.com/office/drawing/2014/main" id="{9DF89756-58BD-4722-94C5-B231A1925FE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800225" y="34375725"/>
          <a:ext cx="1260000" cy="1260000"/>
        </a:xfrm>
        <a:prstGeom prst="rect">
          <a:avLst/>
        </a:prstGeom>
      </xdr:spPr>
    </xdr:pic>
    <xdr:clientData/>
  </xdr:twoCellAnchor>
  <xdr:twoCellAnchor editAs="oneCell">
    <xdr:from>
      <xdr:col>1</xdr:col>
      <xdr:colOff>0</xdr:colOff>
      <xdr:row>29</xdr:row>
      <xdr:rowOff>0</xdr:rowOff>
    </xdr:from>
    <xdr:to>
      <xdr:col>1</xdr:col>
      <xdr:colOff>1260000</xdr:colOff>
      <xdr:row>29</xdr:row>
      <xdr:rowOff>1260000</xdr:rowOff>
    </xdr:to>
    <xdr:pic>
      <xdr:nvPicPr>
        <xdr:cNvPr id="59" name="Image 58">
          <a:extLst>
            <a:ext uri="{FF2B5EF4-FFF2-40B4-BE49-F238E27FC236}">
              <a16:creationId xmlns:a16="http://schemas.microsoft.com/office/drawing/2014/main" id="{013C4588-E0F8-4415-B1F8-794387C7471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800225" y="35642550"/>
          <a:ext cx="1260000" cy="1260000"/>
        </a:xfrm>
        <a:prstGeom prst="rect">
          <a:avLst/>
        </a:prstGeom>
      </xdr:spPr>
    </xdr:pic>
    <xdr:clientData/>
  </xdr:twoCellAnchor>
  <xdr:twoCellAnchor editAs="oneCell">
    <xdr:from>
      <xdr:col>1</xdr:col>
      <xdr:colOff>0</xdr:colOff>
      <xdr:row>30</xdr:row>
      <xdr:rowOff>0</xdr:rowOff>
    </xdr:from>
    <xdr:to>
      <xdr:col>1</xdr:col>
      <xdr:colOff>1260000</xdr:colOff>
      <xdr:row>30</xdr:row>
      <xdr:rowOff>1260000</xdr:rowOff>
    </xdr:to>
    <xdr:pic>
      <xdr:nvPicPr>
        <xdr:cNvPr id="61" name="Image 60">
          <a:extLst>
            <a:ext uri="{FF2B5EF4-FFF2-40B4-BE49-F238E27FC236}">
              <a16:creationId xmlns:a16="http://schemas.microsoft.com/office/drawing/2014/main" id="{E9CC9E99-2816-4C37-85D2-8C6A3920202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800225" y="36909375"/>
          <a:ext cx="1260000" cy="1260000"/>
        </a:xfrm>
        <a:prstGeom prst="rect">
          <a:avLst/>
        </a:prstGeom>
      </xdr:spPr>
    </xdr:pic>
    <xdr:clientData/>
  </xdr:twoCellAnchor>
  <xdr:twoCellAnchor editAs="oneCell">
    <xdr:from>
      <xdr:col>1</xdr:col>
      <xdr:colOff>0</xdr:colOff>
      <xdr:row>31</xdr:row>
      <xdr:rowOff>0</xdr:rowOff>
    </xdr:from>
    <xdr:to>
      <xdr:col>1</xdr:col>
      <xdr:colOff>1260000</xdr:colOff>
      <xdr:row>31</xdr:row>
      <xdr:rowOff>1260000</xdr:rowOff>
    </xdr:to>
    <xdr:pic>
      <xdr:nvPicPr>
        <xdr:cNvPr id="63" name="Image 62">
          <a:extLst>
            <a:ext uri="{FF2B5EF4-FFF2-40B4-BE49-F238E27FC236}">
              <a16:creationId xmlns:a16="http://schemas.microsoft.com/office/drawing/2014/main" id="{653247D6-3166-4657-BC4E-23D29ED59B7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800225" y="38176200"/>
          <a:ext cx="1260000" cy="1260000"/>
        </a:xfrm>
        <a:prstGeom prst="rect">
          <a:avLst/>
        </a:prstGeom>
      </xdr:spPr>
    </xdr:pic>
    <xdr:clientData/>
  </xdr:twoCellAnchor>
  <xdr:twoCellAnchor editAs="oneCell">
    <xdr:from>
      <xdr:col>1</xdr:col>
      <xdr:colOff>0</xdr:colOff>
      <xdr:row>32</xdr:row>
      <xdr:rowOff>0</xdr:rowOff>
    </xdr:from>
    <xdr:to>
      <xdr:col>1</xdr:col>
      <xdr:colOff>1260000</xdr:colOff>
      <xdr:row>32</xdr:row>
      <xdr:rowOff>1260000</xdr:rowOff>
    </xdr:to>
    <xdr:pic>
      <xdr:nvPicPr>
        <xdr:cNvPr id="65" name="Image 64">
          <a:extLst>
            <a:ext uri="{FF2B5EF4-FFF2-40B4-BE49-F238E27FC236}">
              <a16:creationId xmlns:a16="http://schemas.microsoft.com/office/drawing/2014/main" id="{B1FD1A9A-ED78-4201-9609-A6F5791E442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800225" y="39443025"/>
          <a:ext cx="1260000" cy="1260000"/>
        </a:xfrm>
        <a:prstGeom prst="rect">
          <a:avLst/>
        </a:prstGeom>
      </xdr:spPr>
    </xdr:pic>
    <xdr:clientData/>
  </xdr:twoCellAnchor>
  <xdr:twoCellAnchor editAs="oneCell">
    <xdr:from>
      <xdr:col>1</xdr:col>
      <xdr:colOff>0</xdr:colOff>
      <xdr:row>33</xdr:row>
      <xdr:rowOff>0</xdr:rowOff>
    </xdr:from>
    <xdr:to>
      <xdr:col>1</xdr:col>
      <xdr:colOff>1260000</xdr:colOff>
      <xdr:row>33</xdr:row>
      <xdr:rowOff>1260000</xdr:rowOff>
    </xdr:to>
    <xdr:pic>
      <xdr:nvPicPr>
        <xdr:cNvPr id="67" name="Image 66">
          <a:extLst>
            <a:ext uri="{FF2B5EF4-FFF2-40B4-BE49-F238E27FC236}">
              <a16:creationId xmlns:a16="http://schemas.microsoft.com/office/drawing/2014/main" id="{6427229E-F2BE-4EF2-AE83-9430CD1457B5}"/>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800225" y="40709850"/>
          <a:ext cx="1260000" cy="126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C33"/>
  <sheetViews>
    <sheetView workbookViewId="0">
      <selection activeCell="I37" sqref="I37"/>
    </sheetView>
  </sheetViews>
  <sheetFormatPr baseColWidth="10" defaultRowHeight="12.75" x14ac:dyDescent="0.2"/>
  <cols>
    <col min="1" max="1" width="18.7109375" style="143" customWidth="1"/>
    <col min="2" max="2" width="16.28515625" style="143" customWidth="1"/>
    <col min="3" max="16384" width="11.42578125" style="143"/>
  </cols>
  <sheetData>
    <row r="1" spans="1:3" x14ac:dyDescent="0.2">
      <c r="A1" s="143" t="s">
        <v>313</v>
      </c>
      <c r="B1" s="143" t="s">
        <v>315</v>
      </c>
      <c r="C1" s="272" t="s">
        <v>326</v>
      </c>
    </row>
    <row r="2" spans="1:3" x14ac:dyDescent="0.2">
      <c r="A2" s="143" t="s">
        <v>314</v>
      </c>
      <c r="B2" s="143" t="s">
        <v>315</v>
      </c>
      <c r="C2" s="272" t="s">
        <v>327</v>
      </c>
    </row>
    <row r="3" spans="1:3" x14ac:dyDescent="0.2">
      <c r="A3" s="143" t="s">
        <v>258</v>
      </c>
      <c r="B3" s="143" t="s">
        <v>312</v>
      </c>
      <c r="C3" s="272" t="s">
        <v>328</v>
      </c>
    </row>
    <row r="4" spans="1:3" x14ac:dyDescent="0.2">
      <c r="A4" s="143" t="s">
        <v>301</v>
      </c>
      <c r="B4" s="143" t="s">
        <v>312</v>
      </c>
      <c r="C4" s="272" t="s">
        <v>329</v>
      </c>
    </row>
    <row r="5" spans="1:3" x14ac:dyDescent="0.2">
      <c r="A5" s="143" t="s">
        <v>302</v>
      </c>
      <c r="B5" s="143" t="s">
        <v>312</v>
      </c>
      <c r="C5" s="272" t="s">
        <v>317</v>
      </c>
    </row>
    <row r="6" spans="1:3" x14ac:dyDescent="0.2">
      <c r="A6" s="143" t="s">
        <v>303</v>
      </c>
      <c r="B6" s="143" t="s">
        <v>312</v>
      </c>
      <c r="C6" s="272" t="s">
        <v>316</v>
      </c>
    </row>
    <row r="7" spans="1:3" x14ac:dyDescent="0.2">
      <c r="A7" s="143" t="s">
        <v>304</v>
      </c>
      <c r="B7" s="143" t="s">
        <v>312</v>
      </c>
      <c r="C7" s="272" t="s">
        <v>330</v>
      </c>
    </row>
    <row r="8" spans="1:3" x14ac:dyDescent="0.2">
      <c r="A8" s="143" t="s">
        <v>305</v>
      </c>
      <c r="B8" s="143" t="s">
        <v>312</v>
      </c>
      <c r="C8" s="272" t="s">
        <v>331</v>
      </c>
    </row>
    <row r="9" spans="1:3" x14ac:dyDescent="0.2">
      <c r="A9" s="143" t="s">
        <v>249</v>
      </c>
      <c r="B9" s="143" t="s">
        <v>312</v>
      </c>
      <c r="C9" s="272" t="s">
        <v>332</v>
      </c>
    </row>
    <row r="10" spans="1:3" x14ac:dyDescent="0.2">
      <c r="A10" s="143" t="s">
        <v>273</v>
      </c>
      <c r="B10" s="143" t="s">
        <v>312</v>
      </c>
      <c r="C10" s="272" t="s">
        <v>333</v>
      </c>
    </row>
    <row r="11" spans="1:3" x14ac:dyDescent="0.2">
      <c r="A11" s="143" t="s">
        <v>306</v>
      </c>
      <c r="B11" s="143" t="s">
        <v>312</v>
      </c>
      <c r="C11" s="272" t="s">
        <v>334</v>
      </c>
    </row>
    <row r="12" spans="1:3" x14ac:dyDescent="0.2">
      <c r="A12" s="143" t="s">
        <v>307</v>
      </c>
      <c r="B12" s="143" t="s">
        <v>312</v>
      </c>
      <c r="C12" s="272" t="s">
        <v>335</v>
      </c>
    </row>
    <row r="13" spans="1:3" x14ac:dyDescent="0.2">
      <c r="A13" s="143" t="s">
        <v>263</v>
      </c>
      <c r="B13" s="143" t="s">
        <v>312</v>
      </c>
      <c r="C13" s="272" t="s">
        <v>336</v>
      </c>
    </row>
    <row r="14" spans="1:3" x14ac:dyDescent="0.2">
      <c r="A14" s="143" t="s">
        <v>265</v>
      </c>
      <c r="B14" s="143" t="s">
        <v>312</v>
      </c>
      <c r="C14" s="272" t="s">
        <v>337</v>
      </c>
    </row>
    <row r="15" spans="1:3" x14ac:dyDescent="0.2">
      <c r="A15" s="143" t="s">
        <v>308</v>
      </c>
      <c r="B15" s="143" t="s">
        <v>312</v>
      </c>
      <c r="C15" s="272" t="s">
        <v>338</v>
      </c>
    </row>
    <row r="16" spans="1:3" x14ac:dyDescent="0.2">
      <c r="A16" s="143" t="s">
        <v>267</v>
      </c>
      <c r="B16" s="143" t="s">
        <v>312</v>
      </c>
      <c r="C16" s="272" t="s">
        <v>339</v>
      </c>
    </row>
    <row r="17" spans="1:3" x14ac:dyDescent="0.2">
      <c r="A17" s="143" t="s">
        <v>309</v>
      </c>
      <c r="B17" s="143" t="s">
        <v>312</v>
      </c>
      <c r="C17" s="272" t="s">
        <v>340</v>
      </c>
    </row>
    <row r="18" spans="1:3" x14ac:dyDescent="0.2">
      <c r="A18" s="143" t="s">
        <v>310</v>
      </c>
      <c r="B18" s="143" t="s">
        <v>312</v>
      </c>
      <c r="C18" s="272" t="s">
        <v>341</v>
      </c>
    </row>
    <row r="19" spans="1:3" x14ac:dyDescent="0.2">
      <c r="A19" s="143" t="s">
        <v>311</v>
      </c>
      <c r="B19" s="143" t="s">
        <v>312</v>
      </c>
      <c r="C19" s="272" t="s">
        <v>342</v>
      </c>
    </row>
    <row r="20" spans="1:3" x14ac:dyDescent="0.2">
      <c r="A20" s="143" t="s">
        <v>318</v>
      </c>
      <c r="B20" s="143" t="s">
        <v>319</v>
      </c>
      <c r="C20" s="272" t="s">
        <v>322</v>
      </c>
    </row>
    <row r="21" spans="1:3" x14ac:dyDescent="0.2">
      <c r="A21" s="143" t="s">
        <v>318</v>
      </c>
      <c r="B21" s="143" t="s">
        <v>320</v>
      </c>
      <c r="C21" s="272" t="s">
        <v>323</v>
      </c>
    </row>
    <row r="22" spans="1:3" x14ac:dyDescent="0.2">
      <c r="A22" s="143" t="s">
        <v>318</v>
      </c>
      <c r="B22" s="143" t="s">
        <v>321</v>
      </c>
      <c r="C22" s="272" t="s">
        <v>324</v>
      </c>
    </row>
    <row r="23" spans="1:3" x14ac:dyDescent="0.2">
      <c r="A23" s="143" t="s">
        <v>318</v>
      </c>
      <c r="B23" s="143" t="s">
        <v>293</v>
      </c>
      <c r="C23" s="272" t="s">
        <v>325</v>
      </c>
    </row>
    <row r="24" spans="1:3" x14ac:dyDescent="0.2">
      <c r="A24" s="143" t="s">
        <v>318</v>
      </c>
      <c r="B24" s="143" t="s">
        <v>315</v>
      </c>
      <c r="C24" s="272" t="s">
        <v>343</v>
      </c>
    </row>
    <row r="25" spans="1:3" x14ac:dyDescent="0.2">
      <c r="A25" s="143" t="s">
        <v>239</v>
      </c>
      <c r="B25" s="143" t="s">
        <v>312</v>
      </c>
      <c r="C25" s="272" t="s">
        <v>344</v>
      </c>
    </row>
    <row r="26" spans="1:3" x14ac:dyDescent="0.2">
      <c r="A26" s="143" t="s">
        <v>241</v>
      </c>
      <c r="B26" s="143" t="s">
        <v>312</v>
      </c>
      <c r="C26" s="272" t="s">
        <v>345</v>
      </c>
    </row>
    <row r="28" spans="1:3" x14ac:dyDescent="0.2">
      <c r="B28" s="143" t="s">
        <v>319</v>
      </c>
      <c r="C28" s="272" t="s">
        <v>346</v>
      </c>
    </row>
    <row r="29" spans="1:3" x14ac:dyDescent="0.2">
      <c r="B29" s="143" t="s">
        <v>293</v>
      </c>
      <c r="C29" s="272" t="s">
        <v>347</v>
      </c>
    </row>
    <row r="30" spans="1:3" x14ac:dyDescent="0.2">
      <c r="B30" s="143" t="s">
        <v>320</v>
      </c>
      <c r="C30" s="272" t="s">
        <v>348</v>
      </c>
    </row>
    <row r="31" spans="1:3" x14ac:dyDescent="0.2">
      <c r="B31" s="143" t="s">
        <v>321</v>
      </c>
      <c r="C31" s="272" t="s">
        <v>349</v>
      </c>
    </row>
    <row r="32" spans="1:3" x14ac:dyDescent="0.2">
      <c r="B32" s="143" t="s">
        <v>350</v>
      </c>
      <c r="C32" s="272" t="s">
        <v>351</v>
      </c>
    </row>
    <row r="33" spans="2:3" x14ac:dyDescent="0.2">
      <c r="B33" s="143" t="s">
        <v>315</v>
      </c>
      <c r="C33" s="272" t="s">
        <v>352</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S589"/>
  <sheetViews>
    <sheetView workbookViewId="0">
      <selection activeCell="C2" sqref="C2"/>
    </sheetView>
  </sheetViews>
  <sheetFormatPr baseColWidth="10" defaultRowHeight="12.75" x14ac:dyDescent="0.2"/>
  <cols>
    <col min="1" max="1" width="2.7109375" style="245" customWidth="1"/>
    <col min="2" max="2" width="17.140625" style="167" bestFit="1" customWidth="1"/>
    <col min="3" max="3" width="43.42578125" style="246" bestFit="1" customWidth="1"/>
    <col min="4" max="4" width="9.5703125" style="246" bestFit="1" customWidth="1"/>
    <col min="5" max="5" width="11.28515625" style="215" customWidth="1"/>
    <col min="6" max="6" width="4.7109375" style="246" customWidth="1"/>
    <col min="7" max="7" width="11.42578125" style="180"/>
    <col min="8" max="8" width="1.7109375" style="145" customWidth="1"/>
    <col min="9" max="9" width="32.85546875" style="180" bestFit="1" customWidth="1"/>
    <col min="10" max="10" width="25.5703125" style="180" customWidth="1"/>
    <col min="11" max="11" width="11.42578125" style="262"/>
    <col min="12" max="12" width="18.28515625" style="262" bestFit="1" customWidth="1"/>
    <col min="13" max="13" width="6.7109375" style="262" bestFit="1" customWidth="1"/>
    <col min="14" max="14" width="11.42578125" style="262"/>
    <col min="15" max="15" width="40.28515625" style="262" bestFit="1" customWidth="1"/>
    <col min="16" max="16" width="6.5703125" style="180" customWidth="1"/>
    <col min="17" max="17" width="10.140625" style="2" bestFit="1" customWidth="1"/>
    <col min="18" max="237" width="11.42578125" style="180"/>
    <col min="238" max="238" width="2.7109375" style="180" customWidth="1"/>
    <col min="239" max="239" width="15.42578125" style="180" bestFit="1" customWidth="1"/>
    <col min="240" max="240" width="27.7109375" style="180" bestFit="1" customWidth="1"/>
    <col min="241" max="241" width="9.5703125" style="180" bestFit="1" customWidth="1"/>
    <col min="242" max="242" width="11.28515625" style="180" customWidth="1"/>
    <col min="243" max="243" width="4.7109375" style="180" customWidth="1"/>
    <col min="244" max="244" width="11.42578125" style="180"/>
    <col min="245" max="245" width="1.7109375" style="180" customWidth="1"/>
    <col min="246" max="246" width="23.85546875" style="180" customWidth="1"/>
    <col min="247" max="247" width="40.140625" style="180" bestFit="1" customWidth="1"/>
    <col min="248" max="248" width="16.42578125" style="180" bestFit="1" customWidth="1"/>
    <col min="249" max="249" width="21.85546875" style="180" customWidth="1"/>
    <col min="250" max="250" width="19" style="180" customWidth="1"/>
    <col min="251" max="251" width="12.140625" style="180" customWidth="1"/>
    <col min="252" max="252" width="12.5703125" style="180" bestFit="1" customWidth="1"/>
    <col min="253" max="253" width="11" style="180" customWidth="1"/>
    <col min="254" max="254" width="18.28515625" style="180" bestFit="1" customWidth="1"/>
    <col min="255" max="255" width="13.5703125" style="180" customWidth="1"/>
    <col min="256" max="256" width="23.28515625" style="180" customWidth="1"/>
    <col min="257" max="257" width="11" style="180" customWidth="1"/>
    <col min="258" max="258" width="20.5703125" style="180" bestFit="1" customWidth="1"/>
    <col min="259" max="259" width="12.140625" style="180" bestFit="1" customWidth="1"/>
    <col min="260" max="260" width="18.5703125" style="180" bestFit="1" customWidth="1"/>
    <col min="261" max="261" width="16.42578125" style="180" customWidth="1"/>
    <col min="262" max="262" width="23.5703125" style="180" customWidth="1"/>
    <col min="263" max="263" width="9.140625" style="180" customWidth="1"/>
    <col min="264" max="264" width="21.5703125" style="180" customWidth="1"/>
    <col min="265" max="265" width="11.7109375" style="180" customWidth="1"/>
    <col min="266" max="266" width="21.28515625" style="180" bestFit="1" customWidth="1"/>
    <col min="267" max="271" width="11.5703125" style="180" customWidth="1"/>
    <col min="272" max="272" width="11.42578125" style="180"/>
    <col min="273" max="273" width="10" style="180" customWidth="1"/>
    <col min="274" max="493" width="11.42578125" style="180"/>
    <col min="494" max="494" width="2.7109375" style="180" customWidth="1"/>
    <col min="495" max="495" width="15.42578125" style="180" bestFit="1" customWidth="1"/>
    <col min="496" max="496" width="27.7109375" style="180" bestFit="1" customWidth="1"/>
    <col min="497" max="497" width="9.5703125" style="180" bestFit="1" customWidth="1"/>
    <col min="498" max="498" width="11.28515625" style="180" customWidth="1"/>
    <col min="499" max="499" width="4.7109375" style="180" customWidth="1"/>
    <col min="500" max="500" width="11.42578125" style="180"/>
    <col min="501" max="501" width="1.7109375" style="180" customWidth="1"/>
    <col min="502" max="502" width="23.85546875" style="180" customWidth="1"/>
    <col min="503" max="503" width="40.140625" style="180" bestFit="1" customWidth="1"/>
    <col min="504" max="504" width="16.42578125" style="180" bestFit="1" customWidth="1"/>
    <col min="505" max="505" width="21.85546875" style="180" customWidth="1"/>
    <col min="506" max="506" width="19" style="180" customWidth="1"/>
    <col min="507" max="507" width="12.140625" style="180" customWidth="1"/>
    <col min="508" max="508" width="12.5703125" style="180" bestFit="1" customWidth="1"/>
    <col min="509" max="509" width="11" style="180" customWidth="1"/>
    <col min="510" max="510" width="18.28515625" style="180" bestFit="1" customWidth="1"/>
    <col min="511" max="511" width="13.5703125" style="180" customWidth="1"/>
    <col min="512" max="512" width="23.28515625" style="180" customWidth="1"/>
    <col min="513" max="513" width="11" style="180" customWidth="1"/>
    <col min="514" max="514" width="20.5703125" style="180" bestFit="1" customWidth="1"/>
    <col min="515" max="515" width="12.140625" style="180" bestFit="1" customWidth="1"/>
    <col min="516" max="516" width="18.5703125" style="180" bestFit="1" customWidth="1"/>
    <col min="517" max="517" width="16.42578125" style="180" customWidth="1"/>
    <col min="518" max="518" width="23.5703125" style="180" customWidth="1"/>
    <col min="519" max="519" width="9.140625" style="180" customWidth="1"/>
    <col min="520" max="520" width="21.5703125" style="180" customWidth="1"/>
    <col min="521" max="521" width="11.7109375" style="180" customWidth="1"/>
    <col min="522" max="522" width="21.28515625" style="180" bestFit="1" customWidth="1"/>
    <col min="523" max="527" width="11.5703125" style="180" customWidth="1"/>
    <col min="528" max="528" width="11.42578125" style="180"/>
    <col min="529" max="529" width="10" style="180" customWidth="1"/>
    <col min="530" max="749" width="11.42578125" style="180"/>
    <col min="750" max="750" width="2.7109375" style="180" customWidth="1"/>
    <col min="751" max="751" width="15.42578125" style="180" bestFit="1" customWidth="1"/>
    <col min="752" max="752" width="27.7109375" style="180" bestFit="1" customWidth="1"/>
    <col min="753" max="753" width="9.5703125" style="180" bestFit="1" customWidth="1"/>
    <col min="754" max="754" width="11.28515625" style="180" customWidth="1"/>
    <col min="755" max="755" width="4.7109375" style="180" customWidth="1"/>
    <col min="756" max="756" width="11.42578125" style="180"/>
    <col min="757" max="757" width="1.7109375" style="180" customWidth="1"/>
    <col min="758" max="758" width="23.85546875" style="180" customWidth="1"/>
    <col min="759" max="759" width="40.140625" style="180" bestFit="1" customWidth="1"/>
    <col min="760" max="760" width="16.42578125" style="180" bestFit="1" customWidth="1"/>
    <col min="761" max="761" width="21.85546875" style="180" customWidth="1"/>
    <col min="762" max="762" width="19" style="180" customWidth="1"/>
    <col min="763" max="763" width="12.140625" style="180" customWidth="1"/>
    <col min="764" max="764" width="12.5703125" style="180" bestFit="1" customWidth="1"/>
    <col min="765" max="765" width="11" style="180" customWidth="1"/>
    <col min="766" max="766" width="18.28515625" style="180" bestFit="1" customWidth="1"/>
    <col min="767" max="767" width="13.5703125" style="180" customWidth="1"/>
    <col min="768" max="768" width="23.28515625" style="180" customWidth="1"/>
    <col min="769" max="769" width="11" style="180" customWidth="1"/>
    <col min="770" max="770" width="20.5703125" style="180" bestFit="1" customWidth="1"/>
    <col min="771" max="771" width="12.140625" style="180" bestFit="1" customWidth="1"/>
    <col min="772" max="772" width="18.5703125" style="180" bestFit="1" customWidth="1"/>
    <col min="773" max="773" width="16.42578125" style="180" customWidth="1"/>
    <col min="774" max="774" width="23.5703125" style="180" customWidth="1"/>
    <col min="775" max="775" width="9.140625" style="180" customWidth="1"/>
    <col min="776" max="776" width="21.5703125" style="180" customWidth="1"/>
    <col min="777" max="777" width="11.7109375" style="180" customWidth="1"/>
    <col min="778" max="778" width="21.28515625" style="180" bestFit="1" customWidth="1"/>
    <col min="779" max="783" width="11.5703125" style="180" customWidth="1"/>
    <col min="784" max="784" width="11.42578125" style="180"/>
    <col min="785" max="785" width="10" style="180" customWidth="1"/>
    <col min="786" max="1005" width="11.42578125" style="180"/>
    <col min="1006" max="1006" width="2.7109375" style="180" customWidth="1"/>
    <col min="1007" max="1007" width="15.42578125" style="180" bestFit="1" customWidth="1"/>
    <col min="1008" max="1008" width="27.7109375" style="180" bestFit="1" customWidth="1"/>
    <col min="1009" max="1009" width="9.5703125" style="180" bestFit="1" customWidth="1"/>
    <col min="1010" max="1010" width="11.28515625" style="180" customWidth="1"/>
    <col min="1011" max="1011" width="4.7109375" style="180" customWidth="1"/>
    <col min="1012" max="1012" width="11.42578125" style="180"/>
    <col min="1013" max="1013" width="1.7109375" style="180" customWidth="1"/>
    <col min="1014" max="1014" width="23.85546875" style="180" customWidth="1"/>
    <col min="1015" max="1015" width="40.140625" style="180" bestFit="1" customWidth="1"/>
    <col min="1016" max="1016" width="16.42578125" style="180" bestFit="1" customWidth="1"/>
    <col min="1017" max="1017" width="21.85546875" style="180" customWidth="1"/>
    <col min="1018" max="1018" width="19" style="180" customWidth="1"/>
    <col min="1019" max="1019" width="12.140625" style="180" customWidth="1"/>
    <col min="1020" max="1020" width="12.5703125" style="180" bestFit="1" customWidth="1"/>
    <col min="1021" max="1021" width="11" style="180" customWidth="1"/>
    <col min="1022" max="1022" width="18.28515625" style="180" bestFit="1" customWidth="1"/>
    <col min="1023" max="1023" width="13.5703125" style="180" customWidth="1"/>
    <col min="1024" max="1024" width="23.28515625" style="180" customWidth="1"/>
    <col min="1025" max="1025" width="11" style="180" customWidth="1"/>
    <col min="1026" max="1026" width="20.5703125" style="180" bestFit="1" customWidth="1"/>
    <col min="1027" max="1027" width="12.140625" style="180" bestFit="1" customWidth="1"/>
    <col min="1028" max="1028" width="18.5703125" style="180" bestFit="1" customWidth="1"/>
    <col min="1029" max="1029" width="16.42578125" style="180" customWidth="1"/>
    <col min="1030" max="1030" width="23.5703125" style="180" customWidth="1"/>
    <col min="1031" max="1031" width="9.140625" style="180" customWidth="1"/>
    <col min="1032" max="1032" width="21.5703125" style="180" customWidth="1"/>
    <col min="1033" max="1033" width="11.7109375" style="180" customWidth="1"/>
    <col min="1034" max="1034" width="21.28515625" style="180" bestFit="1" customWidth="1"/>
    <col min="1035" max="1039" width="11.5703125" style="180" customWidth="1"/>
    <col min="1040" max="1040" width="11.42578125" style="180"/>
    <col min="1041" max="1041" width="10" style="180" customWidth="1"/>
    <col min="1042" max="1261" width="11.42578125" style="180"/>
    <col min="1262" max="1262" width="2.7109375" style="180" customWidth="1"/>
    <col min="1263" max="1263" width="15.42578125" style="180" bestFit="1" customWidth="1"/>
    <col min="1264" max="1264" width="27.7109375" style="180" bestFit="1" customWidth="1"/>
    <col min="1265" max="1265" width="9.5703125" style="180" bestFit="1" customWidth="1"/>
    <col min="1266" max="1266" width="11.28515625" style="180" customWidth="1"/>
    <col min="1267" max="1267" width="4.7109375" style="180" customWidth="1"/>
    <col min="1268" max="1268" width="11.42578125" style="180"/>
    <col min="1269" max="1269" width="1.7109375" style="180" customWidth="1"/>
    <col min="1270" max="1270" width="23.85546875" style="180" customWidth="1"/>
    <col min="1271" max="1271" width="40.140625" style="180" bestFit="1" customWidth="1"/>
    <col min="1272" max="1272" width="16.42578125" style="180" bestFit="1" customWidth="1"/>
    <col min="1273" max="1273" width="21.85546875" style="180" customWidth="1"/>
    <col min="1274" max="1274" width="19" style="180" customWidth="1"/>
    <col min="1275" max="1275" width="12.140625" style="180" customWidth="1"/>
    <col min="1276" max="1276" width="12.5703125" style="180" bestFit="1" customWidth="1"/>
    <col min="1277" max="1277" width="11" style="180" customWidth="1"/>
    <col min="1278" max="1278" width="18.28515625" style="180" bestFit="1" customWidth="1"/>
    <col min="1279" max="1279" width="13.5703125" style="180" customWidth="1"/>
    <col min="1280" max="1280" width="23.28515625" style="180" customWidth="1"/>
    <col min="1281" max="1281" width="11" style="180" customWidth="1"/>
    <col min="1282" max="1282" width="20.5703125" style="180" bestFit="1" customWidth="1"/>
    <col min="1283" max="1283" width="12.140625" style="180" bestFit="1" customWidth="1"/>
    <col min="1284" max="1284" width="18.5703125" style="180" bestFit="1" customWidth="1"/>
    <col min="1285" max="1285" width="16.42578125" style="180" customWidth="1"/>
    <col min="1286" max="1286" width="23.5703125" style="180" customWidth="1"/>
    <col min="1287" max="1287" width="9.140625" style="180" customWidth="1"/>
    <col min="1288" max="1288" width="21.5703125" style="180" customWidth="1"/>
    <col min="1289" max="1289" width="11.7109375" style="180" customWidth="1"/>
    <col min="1290" max="1290" width="21.28515625" style="180" bestFit="1" customWidth="1"/>
    <col min="1291" max="1295" width="11.5703125" style="180" customWidth="1"/>
    <col min="1296" max="1296" width="11.42578125" style="180"/>
    <col min="1297" max="1297" width="10" style="180" customWidth="1"/>
    <col min="1298" max="1517" width="11.42578125" style="180"/>
    <col min="1518" max="1518" width="2.7109375" style="180" customWidth="1"/>
    <col min="1519" max="1519" width="15.42578125" style="180" bestFit="1" customWidth="1"/>
    <col min="1520" max="1520" width="27.7109375" style="180" bestFit="1" customWidth="1"/>
    <col min="1521" max="1521" width="9.5703125" style="180" bestFit="1" customWidth="1"/>
    <col min="1522" max="1522" width="11.28515625" style="180" customWidth="1"/>
    <col min="1523" max="1523" width="4.7109375" style="180" customWidth="1"/>
    <col min="1524" max="1524" width="11.42578125" style="180"/>
    <col min="1525" max="1525" width="1.7109375" style="180" customWidth="1"/>
    <col min="1526" max="1526" width="23.85546875" style="180" customWidth="1"/>
    <col min="1527" max="1527" width="40.140625" style="180" bestFit="1" customWidth="1"/>
    <col min="1528" max="1528" width="16.42578125" style="180" bestFit="1" customWidth="1"/>
    <col min="1529" max="1529" width="21.85546875" style="180" customWidth="1"/>
    <col min="1530" max="1530" width="19" style="180" customWidth="1"/>
    <col min="1531" max="1531" width="12.140625" style="180" customWidth="1"/>
    <col min="1532" max="1532" width="12.5703125" style="180" bestFit="1" customWidth="1"/>
    <col min="1533" max="1533" width="11" style="180" customWidth="1"/>
    <col min="1534" max="1534" width="18.28515625" style="180" bestFit="1" customWidth="1"/>
    <col min="1535" max="1535" width="13.5703125" style="180" customWidth="1"/>
    <col min="1536" max="1536" width="23.28515625" style="180" customWidth="1"/>
    <col min="1537" max="1537" width="11" style="180" customWidth="1"/>
    <col min="1538" max="1538" width="20.5703125" style="180" bestFit="1" customWidth="1"/>
    <col min="1539" max="1539" width="12.140625" style="180" bestFit="1" customWidth="1"/>
    <col min="1540" max="1540" width="18.5703125" style="180" bestFit="1" customWidth="1"/>
    <col min="1541" max="1541" width="16.42578125" style="180" customWidth="1"/>
    <col min="1542" max="1542" width="23.5703125" style="180" customWidth="1"/>
    <col min="1543" max="1543" width="9.140625" style="180" customWidth="1"/>
    <col min="1544" max="1544" width="21.5703125" style="180" customWidth="1"/>
    <col min="1545" max="1545" width="11.7109375" style="180" customWidth="1"/>
    <col min="1546" max="1546" width="21.28515625" style="180" bestFit="1" customWidth="1"/>
    <col min="1547" max="1551" width="11.5703125" style="180" customWidth="1"/>
    <col min="1552" max="1552" width="11.42578125" style="180"/>
    <col min="1553" max="1553" width="10" style="180" customWidth="1"/>
    <col min="1554" max="1773" width="11.42578125" style="180"/>
    <col min="1774" max="1774" width="2.7109375" style="180" customWidth="1"/>
    <col min="1775" max="1775" width="15.42578125" style="180" bestFit="1" customWidth="1"/>
    <col min="1776" max="1776" width="27.7109375" style="180" bestFit="1" customWidth="1"/>
    <col min="1777" max="1777" width="9.5703125" style="180" bestFit="1" customWidth="1"/>
    <col min="1778" max="1778" width="11.28515625" style="180" customWidth="1"/>
    <col min="1779" max="1779" width="4.7109375" style="180" customWidth="1"/>
    <col min="1780" max="1780" width="11.42578125" style="180"/>
    <col min="1781" max="1781" width="1.7109375" style="180" customWidth="1"/>
    <col min="1782" max="1782" width="23.85546875" style="180" customWidth="1"/>
    <col min="1783" max="1783" width="40.140625" style="180" bestFit="1" customWidth="1"/>
    <col min="1784" max="1784" width="16.42578125" style="180" bestFit="1" customWidth="1"/>
    <col min="1785" max="1785" width="21.85546875" style="180" customWidth="1"/>
    <col min="1786" max="1786" width="19" style="180" customWidth="1"/>
    <col min="1787" max="1787" width="12.140625" style="180" customWidth="1"/>
    <col min="1788" max="1788" width="12.5703125" style="180" bestFit="1" customWidth="1"/>
    <col min="1789" max="1789" width="11" style="180" customWidth="1"/>
    <col min="1790" max="1790" width="18.28515625" style="180" bestFit="1" customWidth="1"/>
    <col min="1791" max="1791" width="13.5703125" style="180" customWidth="1"/>
    <col min="1792" max="1792" width="23.28515625" style="180" customWidth="1"/>
    <col min="1793" max="1793" width="11" style="180" customWidth="1"/>
    <col min="1794" max="1794" width="20.5703125" style="180" bestFit="1" customWidth="1"/>
    <col min="1795" max="1795" width="12.140625" style="180" bestFit="1" customWidth="1"/>
    <col min="1796" max="1796" width="18.5703125" style="180" bestFit="1" customWidth="1"/>
    <col min="1797" max="1797" width="16.42578125" style="180" customWidth="1"/>
    <col min="1798" max="1798" width="23.5703125" style="180" customWidth="1"/>
    <col min="1799" max="1799" width="9.140625" style="180" customWidth="1"/>
    <col min="1800" max="1800" width="21.5703125" style="180" customWidth="1"/>
    <col min="1801" max="1801" width="11.7109375" style="180" customWidth="1"/>
    <col min="1802" max="1802" width="21.28515625" style="180" bestFit="1" customWidth="1"/>
    <col min="1803" max="1807" width="11.5703125" style="180" customWidth="1"/>
    <col min="1808" max="1808" width="11.42578125" style="180"/>
    <col min="1809" max="1809" width="10" style="180" customWidth="1"/>
    <col min="1810" max="2029" width="11.42578125" style="180"/>
    <col min="2030" max="2030" width="2.7109375" style="180" customWidth="1"/>
    <col min="2031" max="2031" width="15.42578125" style="180" bestFit="1" customWidth="1"/>
    <col min="2032" max="2032" width="27.7109375" style="180" bestFit="1" customWidth="1"/>
    <col min="2033" max="2033" width="9.5703125" style="180" bestFit="1" customWidth="1"/>
    <col min="2034" max="2034" width="11.28515625" style="180" customWidth="1"/>
    <col min="2035" max="2035" width="4.7109375" style="180" customWidth="1"/>
    <col min="2036" max="2036" width="11.42578125" style="180"/>
    <col min="2037" max="2037" width="1.7109375" style="180" customWidth="1"/>
    <col min="2038" max="2038" width="23.85546875" style="180" customWidth="1"/>
    <col min="2039" max="2039" width="40.140625" style="180" bestFit="1" customWidth="1"/>
    <col min="2040" max="2040" width="16.42578125" style="180" bestFit="1" customWidth="1"/>
    <col min="2041" max="2041" width="21.85546875" style="180" customWidth="1"/>
    <col min="2042" max="2042" width="19" style="180" customWidth="1"/>
    <col min="2043" max="2043" width="12.140625" style="180" customWidth="1"/>
    <col min="2044" max="2044" width="12.5703125" style="180" bestFit="1" customWidth="1"/>
    <col min="2045" max="2045" width="11" style="180" customWidth="1"/>
    <col min="2046" max="2046" width="18.28515625" style="180" bestFit="1" customWidth="1"/>
    <col min="2047" max="2047" width="13.5703125" style="180" customWidth="1"/>
    <col min="2048" max="2048" width="23.28515625" style="180" customWidth="1"/>
    <col min="2049" max="2049" width="11" style="180" customWidth="1"/>
    <col min="2050" max="2050" width="20.5703125" style="180" bestFit="1" customWidth="1"/>
    <col min="2051" max="2051" width="12.140625" style="180" bestFit="1" customWidth="1"/>
    <col min="2052" max="2052" width="18.5703125" style="180" bestFit="1" customWidth="1"/>
    <col min="2053" max="2053" width="16.42578125" style="180" customWidth="1"/>
    <col min="2054" max="2054" width="23.5703125" style="180" customWidth="1"/>
    <col min="2055" max="2055" width="9.140625" style="180" customWidth="1"/>
    <col min="2056" max="2056" width="21.5703125" style="180" customWidth="1"/>
    <col min="2057" max="2057" width="11.7109375" style="180" customWidth="1"/>
    <col min="2058" max="2058" width="21.28515625" style="180" bestFit="1" customWidth="1"/>
    <col min="2059" max="2063" width="11.5703125" style="180" customWidth="1"/>
    <col min="2064" max="2064" width="11.42578125" style="180"/>
    <col min="2065" max="2065" width="10" style="180" customWidth="1"/>
    <col min="2066" max="2285" width="11.42578125" style="180"/>
    <col min="2286" max="2286" width="2.7109375" style="180" customWidth="1"/>
    <col min="2287" max="2287" width="15.42578125" style="180" bestFit="1" customWidth="1"/>
    <col min="2288" max="2288" width="27.7109375" style="180" bestFit="1" customWidth="1"/>
    <col min="2289" max="2289" width="9.5703125" style="180" bestFit="1" customWidth="1"/>
    <col min="2290" max="2290" width="11.28515625" style="180" customWidth="1"/>
    <col min="2291" max="2291" width="4.7109375" style="180" customWidth="1"/>
    <col min="2292" max="2292" width="11.42578125" style="180"/>
    <col min="2293" max="2293" width="1.7109375" style="180" customWidth="1"/>
    <col min="2294" max="2294" width="23.85546875" style="180" customWidth="1"/>
    <col min="2295" max="2295" width="40.140625" style="180" bestFit="1" customWidth="1"/>
    <col min="2296" max="2296" width="16.42578125" style="180" bestFit="1" customWidth="1"/>
    <col min="2297" max="2297" width="21.85546875" style="180" customWidth="1"/>
    <col min="2298" max="2298" width="19" style="180" customWidth="1"/>
    <col min="2299" max="2299" width="12.140625" style="180" customWidth="1"/>
    <col min="2300" max="2300" width="12.5703125" style="180" bestFit="1" customWidth="1"/>
    <col min="2301" max="2301" width="11" style="180" customWidth="1"/>
    <col min="2302" max="2302" width="18.28515625" style="180" bestFit="1" customWidth="1"/>
    <col min="2303" max="2303" width="13.5703125" style="180" customWidth="1"/>
    <col min="2304" max="2304" width="23.28515625" style="180" customWidth="1"/>
    <col min="2305" max="2305" width="11" style="180" customWidth="1"/>
    <col min="2306" max="2306" width="20.5703125" style="180" bestFit="1" customWidth="1"/>
    <col min="2307" max="2307" width="12.140625" style="180" bestFit="1" customWidth="1"/>
    <col min="2308" max="2308" width="18.5703125" style="180" bestFit="1" customWidth="1"/>
    <col min="2309" max="2309" width="16.42578125" style="180" customWidth="1"/>
    <col min="2310" max="2310" width="23.5703125" style="180" customWidth="1"/>
    <col min="2311" max="2311" width="9.140625" style="180" customWidth="1"/>
    <col min="2312" max="2312" width="21.5703125" style="180" customWidth="1"/>
    <col min="2313" max="2313" width="11.7109375" style="180" customWidth="1"/>
    <col min="2314" max="2314" width="21.28515625" style="180" bestFit="1" customWidth="1"/>
    <col min="2315" max="2319" width="11.5703125" style="180" customWidth="1"/>
    <col min="2320" max="2320" width="11.42578125" style="180"/>
    <col min="2321" max="2321" width="10" style="180" customWidth="1"/>
    <col min="2322" max="2541" width="11.42578125" style="180"/>
    <col min="2542" max="2542" width="2.7109375" style="180" customWidth="1"/>
    <col min="2543" max="2543" width="15.42578125" style="180" bestFit="1" customWidth="1"/>
    <col min="2544" max="2544" width="27.7109375" style="180" bestFit="1" customWidth="1"/>
    <col min="2545" max="2545" width="9.5703125" style="180" bestFit="1" customWidth="1"/>
    <col min="2546" max="2546" width="11.28515625" style="180" customWidth="1"/>
    <col min="2547" max="2547" width="4.7109375" style="180" customWidth="1"/>
    <col min="2548" max="2548" width="11.42578125" style="180"/>
    <col min="2549" max="2549" width="1.7109375" style="180" customWidth="1"/>
    <col min="2550" max="2550" width="23.85546875" style="180" customWidth="1"/>
    <col min="2551" max="2551" width="40.140625" style="180" bestFit="1" customWidth="1"/>
    <col min="2552" max="2552" width="16.42578125" style="180" bestFit="1" customWidth="1"/>
    <col min="2553" max="2553" width="21.85546875" style="180" customWidth="1"/>
    <col min="2554" max="2554" width="19" style="180" customWidth="1"/>
    <col min="2555" max="2555" width="12.140625" style="180" customWidth="1"/>
    <col min="2556" max="2556" width="12.5703125" style="180" bestFit="1" customWidth="1"/>
    <col min="2557" max="2557" width="11" style="180" customWidth="1"/>
    <col min="2558" max="2558" width="18.28515625" style="180" bestFit="1" customWidth="1"/>
    <col min="2559" max="2559" width="13.5703125" style="180" customWidth="1"/>
    <col min="2560" max="2560" width="23.28515625" style="180" customWidth="1"/>
    <col min="2561" max="2561" width="11" style="180" customWidth="1"/>
    <col min="2562" max="2562" width="20.5703125" style="180" bestFit="1" customWidth="1"/>
    <col min="2563" max="2563" width="12.140625" style="180" bestFit="1" customWidth="1"/>
    <col min="2564" max="2564" width="18.5703125" style="180" bestFit="1" customWidth="1"/>
    <col min="2565" max="2565" width="16.42578125" style="180" customWidth="1"/>
    <col min="2566" max="2566" width="23.5703125" style="180" customWidth="1"/>
    <col min="2567" max="2567" width="9.140625" style="180" customWidth="1"/>
    <col min="2568" max="2568" width="21.5703125" style="180" customWidth="1"/>
    <col min="2569" max="2569" width="11.7109375" style="180" customWidth="1"/>
    <col min="2570" max="2570" width="21.28515625" style="180" bestFit="1" customWidth="1"/>
    <col min="2571" max="2575" width="11.5703125" style="180" customWidth="1"/>
    <col min="2576" max="2576" width="11.42578125" style="180"/>
    <col min="2577" max="2577" width="10" style="180" customWidth="1"/>
    <col min="2578" max="2797" width="11.42578125" style="180"/>
    <col min="2798" max="2798" width="2.7109375" style="180" customWidth="1"/>
    <col min="2799" max="2799" width="15.42578125" style="180" bestFit="1" customWidth="1"/>
    <col min="2800" max="2800" width="27.7109375" style="180" bestFit="1" customWidth="1"/>
    <col min="2801" max="2801" width="9.5703125" style="180" bestFit="1" customWidth="1"/>
    <col min="2802" max="2802" width="11.28515625" style="180" customWidth="1"/>
    <col min="2803" max="2803" width="4.7109375" style="180" customWidth="1"/>
    <col min="2804" max="2804" width="11.42578125" style="180"/>
    <col min="2805" max="2805" width="1.7109375" style="180" customWidth="1"/>
    <col min="2806" max="2806" width="23.85546875" style="180" customWidth="1"/>
    <col min="2807" max="2807" width="40.140625" style="180" bestFit="1" customWidth="1"/>
    <col min="2808" max="2808" width="16.42578125" style="180" bestFit="1" customWidth="1"/>
    <col min="2809" max="2809" width="21.85546875" style="180" customWidth="1"/>
    <col min="2810" max="2810" width="19" style="180" customWidth="1"/>
    <col min="2811" max="2811" width="12.140625" style="180" customWidth="1"/>
    <col min="2812" max="2812" width="12.5703125" style="180" bestFit="1" customWidth="1"/>
    <col min="2813" max="2813" width="11" style="180" customWidth="1"/>
    <col min="2814" max="2814" width="18.28515625" style="180" bestFit="1" customWidth="1"/>
    <col min="2815" max="2815" width="13.5703125" style="180" customWidth="1"/>
    <col min="2816" max="2816" width="23.28515625" style="180" customWidth="1"/>
    <col min="2817" max="2817" width="11" style="180" customWidth="1"/>
    <col min="2818" max="2818" width="20.5703125" style="180" bestFit="1" customWidth="1"/>
    <col min="2819" max="2819" width="12.140625" style="180" bestFit="1" customWidth="1"/>
    <col min="2820" max="2820" width="18.5703125" style="180" bestFit="1" customWidth="1"/>
    <col min="2821" max="2821" width="16.42578125" style="180" customWidth="1"/>
    <col min="2822" max="2822" width="23.5703125" style="180" customWidth="1"/>
    <col min="2823" max="2823" width="9.140625" style="180" customWidth="1"/>
    <col min="2824" max="2824" width="21.5703125" style="180" customWidth="1"/>
    <col min="2825" max="2825" width="11.7109375" style="180" customWidth="1"/>
    <col min="2826" max="2826" width="21.28515625" style="180" bestFit="1" customWidth="1"/>
    <col min="2827" max="2831" width="11.5703125" style="180" customWidth="1"/>
    <col min="2832" max="2832" width="11.42578125" style="180"/>
    <col min="2833" max="2833" width="10" style="180" customWidth="1"/>
    <col min="2834" max="3053" width="11.42578125" style="180"/>
    <col min="3054" max="3054" width="2.7109375" style="180" customWidth="1"/>
    <col min="3055" max="3055" width="15.42578125" style="180" bestFit="1" customWidth="1"/>
    <col min="3056" max="3056" width="27.7109375" style="180" bestFit="1" customWidth="1"/>
    <col min="3057" max="3057" width="9.5703125" style="180" bestFit="1" customWidth="1"/>
    <col min="3058" max="3058" width="11.28515625" style="180" customWidth="1"/>
    <col min="3059" max="3059" width="4.7109375" style="180" customWidth="1"/>
    <col min="3060" max="3060" width="11.42578125" style="180"/>
    <col min="3061" max="3061" width="1.7109375" style="180" customWidth="1"/>
    <col min="3062" max="3062" width="23.85546875" style="180" customWidth="1"/>
    <col min="3063" max="3063" width="40.140625" style="180" bestFit="1" customWidth="1"/>
    <col min="3064" max="3064" width="16.42578125" style="180" bestFit="1" customWidth="1"/>
    <col min="3065" max="3065" width="21.85546875" style="180" customWidth="1"/>
    <col min="3066" max="3066" width="19" style="180" customWidth="1"/>
    <col min="3067" max="3067" width="12.140625" style="180" customWidth="1"/>
    <col min="3068" max="3068" width="12.5703125" style="180" bestFit="1" customWidth="1"/>
    <col min="3069" max="3069" width="11" style="180" customWidth="1"/>
    <col min="3070" max="3070" width="18.28515625" style="180" bestFit="1" customWidth="1"/>
    <col min="3071" max="3071" width="13.5703125" style="180" customWidth="1"/>
    <col min="3072" max="3072" width="23.28515625" style="180" customWidth="1"/>
    <col min="3073" max="3073" width="11" style="180" customWidth="1"/>
    <col min="3074" max="3074" width="20.5703125" style="180" bestFit="1" customWidth="1"/>
    <col min="3075" max="3075" width="12.140625" style="180" bestFit="1" customWidth="1"/>
    <col min="3076" max="3076" width="18.5703125" style="180" bestFit="1" customWidth="1"/>
    <col min="3077" max="3077" width="16.42578125" style="180" customWidth="1"/>
    <col min="3078" max="3078" width="23.5703125" style="180" customWidth="1"/>
    <col min="3079" max="3079" width="9.140625" style="180" customWidth="1"/>
    <col min="3080" max="3080" width="21.5703125" style="180" customWidth="1"/>
    <col min="3081" max="3081" width="11.7109375" style="180" customWidth="1"/>
    <col min="3082" max="3082" width="21.28515625" style="180" bestFit="1" customWidth="1"/>
    <col min="3083" max="3087" width="11.5703125" style="180" customWidth="1"/>
    <col min="3088" max="3088" width="11.42578125" style="180"/>
    <col min="3089" max="3089" width="10" style="180" customWidth="1"/>
    <col min="3090" max="3309" width="11.42578125" style="180"/>
    <col min="3310" max="3310" width="2.7109375" style="180" customWidth="1"/>
    <col min="3311" max="3311" width="15.42578125" style="180" bestFit="1" customWidth="1"/>
    <col min="3312" max="3312" width="27.7109375" style="180" bestFit="1" customWidth="1"/>
    <col min="3313" max="3313" width="9.5703125" style="180" bestFit="1" customWidth="1"/>
    <col min="3314" max="3314" width="11.28515625" style="180" customWidth="1"/>
    <col min="3315" max="3315" width="4.7109375" style="180" customWidth="1"/>
    <col min="3316" max="3316" width="11.42578125" style="180"/>
    <col min="3317" max="3317" width="1.7109375" style="180" customWidth="1"/>
    <col min="3318" max="3318" width="23.85546875" style="180" customWidth="1"/>
    <col min="3319" max="3319" width="40.140625" style="180" bestFit="1" customWidth="1"/>
    <col min="3320" max="3320" width="16.42578125" style="180" bestFit="1" customWidth="1"/>
    <col min="3321" max="3321" width="21.85546875" style="180" customWidth="1"/>
    <col min="3322" max="3322" width="19" style="180" customWidth="1"/>
    <col min="3323" max="3323" width="12.140625" style="180" customWidth="1"/>
    <col min="3324" max="3324" width="12.5703125" style="180" bestFit="1" customWidth="1"/>
    <col min="3325" max="3325" width="11" style="180" customWidth="1"/>
    <col min="3326" max="3326" width="18.28515625" style="180" bestFit="1" customWidth="1"/>
    <col min="3327" max="3327" width="13.5703125" style="180" customWidth="1"/>
    <col min="3328" max="3328" width="23.28515625" style="180" customWidth="1"/>
    <col min="3329" max="3329" width="11" style="180" customWidth="1"/>
    <col min="3330" max="3330" width="20.5703125" style="180" bestFit="1" customWidth="1"/>
    <col min="3331" max="3331" width="12.140625" style="180" bestFit="1" customWidth="1"/>
    <col min="3332" max="3332" width="18.5703125" style="180" bestFit="1" customWidth="1"/>
    <col min="3333" max="3333" width="16.42578125" style="180" customWidth="1"/>
    <col min="3334" max="3334" width="23.5703125" style="180" customWidth="1"/>
    <col min="3335" max="3335" width="9.140625" style="180" customWidth="1"/>
    <col min="3336" max="3336" width="21.5703125" style="180" customWidth="1"/>
    <col min="3337" max="3337" width="11.7109375" style="180" customWidth="1"/>
    <col min="3338" max="3338" width="21.28515625" style="180" bestFit="1" customWidth="1"/>
    <col min="3339" max="3343" width="11.5703125" style="180" customWidth="1"/>
    <col min="3344" max="3344" width="11.42578125" style="180"/>
    <col min="3345" max="3345" width="10" style="180" customWidth="1"/>
    <col min="3346" max="3565" width="11.42578125" style="180"/>
    <col min="3566" max="3566" width="2.7109375" style="180" customWidth="1"/>
    <col min="3567" max="3567" width="15.42578125" style="180" bestFit="1" customWidth="1"/>
    <col min="3568" max="3568" width="27.7109375" style="180" bestFit="1" customWidth="1"/>
    <col min="3569" max="3569" width="9.5703125" style="180" bestFit="1" customWidth="1"/>
    <col min="3570" max="3570" width="11.28515625" style="180" customWidth="1"/>
    <col min="3571" max="3571" width="4.7109375" style="180" customWidth="1"/>
    <col min="3572" max="3572" width="11.42578125" style="180"/>
    <col min="3573" max="3573" width="1.7109375" style="180" customWidth="1"/>
    <col min="3574" max="3574" width="23.85546875" style="180" customWidth="1"/>
    <col min="3575" max="3575" width="40.140625" style="180" bestFit="1" customWidth="1"/>
    <col min="3576" max="3576" width="16.42578125" style="180" bestFit="1" customWidth="1"/>
    <col min="3577" max="3577" width="21.85546875" style="180" customWidth="1"/>
    <col min="3578" max="3578" width="19" style="180" customWidth="1"/>
    <col min="3579" max="3579" width="12.140625" style="180" customWidth="1"/>
    <col min="3580" max="3580" width="12.5703125" style="180" bestFit="1" customWidth="1"/>
    <col min="3581" max="3581" width="11" style="180" customWidth="1"/>
    <col min="3582" max="3582" width="18.28515625" style="180" bestFit="1" customWidth="1"/>
    <col min="3583" max="3583" width="13.5703125" style="180" customWidth="1"/>
    <col min="3584" max="3584" width="23.28515625" style="180" customWidth="1"/>
    <col min="3585" max="3585" width="11" style="180" customWidth="1"/>
    <col min="3586" max="3586" width="20.5703125" style="180" bestFit="1" customWidth="1"/>
    <col min="3587" max="3587" width="12.140625" style="180" bestFit="1" customWidth="1"/>
    <col min="3588" max="3588" width="18.5703125" style="180" bestFit="1" customWidth="1"/>
    <col min="3589" max="3589" width="16.42578125" style="180" customWidth="1"/>
    <col min="3590" max="3590" width="23.5703125" style="180" customWidth="1"/>
    <col min="3591" max="3591" width="9.140625" style="180" customWidth="1"/>
    <col min="3592" max="3592" width="21.5703125" style="180" customWidth="1"/>
    <col min="3593" max="3593" width="11.7109375" style="180" customWidth="1"/>
    <col min="3594" max="3594" width="21.28515625" style="180" bestFit="1" customWidth="1"/>
    <col min="3595" max="3599" width="11.5703125" style="180" customWidth="1"/>
    <col min="3600" max="3600" width="11.42578125" style="180"/>
    <col min="3601" max="3601" width="10" style="180" customWidth="1"/>
    <col min="3602" max="3821" width="11.42578125" style="180"/>
    <col min="3822" max="3822" width="2.7109375" style="180" customWidth="1"/>
    <col min="3823" max="3823" width="15.42578125" style="180" bestFit="1" customWidth="1"/>
    <col min="3824" max="3824" width="27.7109375" style="180" bestFit="1" customWidth="1"/>
    <col min="3825" max="3825" width="9.5703125" style="180" bestFit="1" customWidth="1"/>
    <col min="3826" max="3826" width="11.28515625" style="180" customWidth="1"/>
    <col min="3827" max="3827" width="4.7109375" style="180" customWidth="1"/>
    <col min="3828" max="3828" width="11.42578125" style="180"/>
    <col min="3829" max="3829" width="1.7109375" style="180" customWidth="1"/>
    <col min="3830" max="3830" width="23.85546875" style="180" customWidth="1"/>
    <col min="3831" max="3831" width="40.140625" style="180" bestFit="1" customWidth="1"/>
    <col min="3832" max="3832" width="16.42578125" style="180" bestFit="1" customWidth="1"/>
    <col min="3833" max="3833" width="21.85546875" style="180" customWidth="1"/>
    <col min="3834" max="3834" width="19" style="180" customWidth="1"/>
    <col min="3835" max="3835" width="12.140625" style="180" customWidth="1"/>
    <col min="3836" max="3836" width="12.5703125" style="180" bestFit="1" customWidth="1"/>
    <col min="3837" max="3837" width="11" style="180" customWidth="1"/>
    <col min="3838" max="3838" width="18.28515625" style="180" bestFit="1" customWidth="1"/>
    <col min="3839" max="3839" width="13.5703125" style="180" customWidth="1"/>
    <col min="3840" max="3840" width="23.28515625" style="180" customWidth="1"/>
    <col min="3841" max="3841" width="11" style="180" customWidth="1"/>
    <col min="3842" max="3842" width="20.5703125" style="180" bestFit="1" customWidth="1"/>
    <col min="3843" max="3843" width="12.140625" style="180" bestFit="1" customWidth="1"/>
    <col min="3844" max="3844" width="18.5703125" style="180" bestFit="1" customWidth="1"/>
    <col min="3845" max="3845" width="16.42578125" style="180" customWidth="1"/>
    <col min="3846" max="3846" width="23.5703125" style="180" customWidth="1"/>
    <col min="3847" max="3847" width="9.140625" style="180" customWidth="1"/>
    <col min="3848" max="3848" width="21.5703125" style="180" customWidth="1"/>
    <col min="3849" max="3849" width="11.7109375" style="180" customWidth="1"/>
    <col min="3850" max="3850" width="21.28515625" style="180" bestFit="1" customWidth="1"/>
    <col min="3851" max="3855" width="11.5703125" style="180" customWidth="1"/>
    <col min="3856" max="3856" width="11.42578125" style="180"/>
    <col min="3857" max="3857" width="10" style="180" customWidth="1"/>
    <col min="3858" max="4077" width="11.42578125" style="180"/>
    <col min="4078" max="4078" width="2.7109375" style="180" customWidth="1"/>
    <col min="4079" max="4079" width="15.42578125" style="180" bestFit="1" customWidth="1"/>
    <col min="4080" max="4080" width="27.7109375" style="180" bestFit="1" customWidth="1"/>
    <col min="4081" max="4081" width="9.5703125" style="180" bestFit="1" customWidth="1"/>
    <col min="4082" max="4082" width="11.28515625" style="180" customWidth="1"/>
    <col min="4083" max="4083" width="4.7109375" style="180" customWidth="1"/>
    <col min="4084" max="4084" width="11.42578125" style="180"/>
    <col min="4085" max="4085" width="1.7109375" style="180" customWidth="1"/>
    <col min="4086" max="4086" width="23.85546875" style="180" customWidth="1"/>
    <col min="4087" max="4087" width="40.140625" style="180" bestFit="1" customWidth="1"/>
    <col min="4088" max="4088" width="16.42578125" style="180" bestFit="1" customWidth="1"/>
    <col min="4089" max="4089" width="21.85546875" style="180" customWidth="1"/>
    <col min="4090" max="4090" width="19" style="180" customWidth="1"/>
    <col min="4091" max="4091" width="12.140625" style="180" customWidth="1"/>
    <col min="4092" max="4092" width="12.5703125" style="180" bestFit="1" customWidth="1"/>
    <col min="4093" max="4093" width="11" style="180" customWidth="1"/>
    <col min="4094" max="4094" width="18.28515625" style="180" bestFit="1" customWidth="1"/>
    <col min="4095" max="4095" width="13.5703125" style="180" customWidth="1"/>
    <col min="4096" max="4096" width="23.28515625" style="180" customWidth="1"/>
    <col min="4097" max="4097" width="11" style="180" customWidth="1"/>
    <col min="4098" max="4098" width="20.5703125" style="180" bestFit="1" customWidth="1"/>
    <col min="4099" max="4099" width="12.140625" style="180" bestFit="1" customWidth="1"/>
    <col min="4100" max="4100" width="18.5703125" style="180" bestFit="1" customWidth="1"/>
    <col min="4101" max="4101" width="16.42578125" style="180" customWidth="1"/>
    <col min="4102" max="4102" width="23.5703125" style="180" customWidth="1"/>
    <col min="4103" max="4103" width="9.140625" style="180" customWidth="1"/>
    <col min="4104" max="4104" width="21.5703125" style="180" customWidth="1"/>
    <col min="4105" max="4105" width="11.7109375" style="180" customWidth="1"/>
    <col min="4106" max="4106" width="21.28515625" style="180" bestFit="1" customWidth="1"/>
    <col min="4107" max="4111" width="11.5703125" style="180" customWidth="1"/>
    <col min="4112" max="4112" width="11.42578125" style="180"/>
    <col min="4113" max="4113" width="10" style="180" customWidth="1"/>
    <col min="4114" max="4333" width="11.42578125" style="180"/>
    <col min="4334" max="4334" width="2.7109375" style="180" customWidth="1"/>
    <col min="4335" max="4335" width="15.42578125" style="180" bestFit="1" customWidth="1"/>
    <col min="4336" max="4336" width="27.7109375" style="180" bestFit="1" customWidth="1"/>
    <col min="4337" max="4337" width="9.5703125" style="180" bestFit="1" customWidth="1"/>
    <col min="4338" max="4338" width="11.28515625" style="180" customWidth="1"/>
    <col min="4339" max="4339" width="4.7109375" style="180" customWidth="1"/>
    <col min="4340" max="4340" width="11.42578125" style="180"/>
    <col min="4341" max="4341" width="1.7109375" style="180" customWidth="1"/>
    <col min="4342" max="4342" width="23.85546875" style="180" customWidth="1"/>
    <col min="4343" max="4343" width="40.140625" style="180" bestFit="1" customWidth="1"/>
    <col min="4344" max="4344" width="16.42578125" style="180" bestFit="1" customWidth="1"/>
    <col min="4345" max="4345" width="21.85546875" style="180" customWidth="1"/>
    <col min="4346" max="4346" width="19" style="180" customWidth="1"/>
    <col min="4347" max="4347" width="12.140625" style="180" customWidth="1"/>
    <col min="4348" max="4348" width="12.5703125" style="180" bestFit="1" customWidth="1"/>
    <col min="4349" max="4349" width="11" style="180" customWidth="1"/>
    <col min="4350" max="4350" width="18.28515625" style="180" bestFit="1" customWidth="1"/>
    <col min="4351" max="4351" width="13.5703125" style="180" customWidth="1"/>
    <col min="4352" max="4352" width="23.28515625" style="180" customWidth="1"/>
    <col min="4353" max="4353" width="11" style="180" customWidth="1"/>
    <col min="4354" max="4354" width="20.5703125" style="180" bestFit="1" customWidth="1"/>
    <col min="4355" max="4355" width="12.140625" style="180" bestFit="1" customWidth="1"/>
    <col min="4356" max="4356" width="18.5703125" style="180" bestFit="1" customWidth="1"/>
    <col min="4357" max="4357" width="16.42578125" style="180" customWidth="1"/>
    <col min="4358" max="4358" width="23.5703125" style="180" customWidth="1"/>
    <col min="4359" max="4359" width="9.140625" style="180" customWidth="1"/>
    <col min="4360" max="4360" width="21.5703125" style="180" customWidth="1"/>
    <col min="4361" max="4361" width="11.7109375" style="180" customWidth="1"/>
    <col min="4362" max="4362" width="21.28515625" style="180" bestFit="1" customWidth="1"/>
    <col min="4363" max="4367" width="11.5703125" style="180" customWidth="1"/>
    <col min="4368" max="4368" width="11.42578125" style="180"/>
    <col min="4369" max="4369" width="10" style="180" customWidth="1"/>
    <col min="4370" max="4589" width="11.42578125" style="180"/>
    <col min="4590" max="4590" width="2.7109375" style="180" customWidth="1"/>
    <col min="4591" max="4591" width="15.42578125" style="180" bestFit="1" customWidth="1"/>
    <col min="4592" max="4592" width="27.7109375" style="180" bestFit="1" customWidth="1"/>
    <col min="4593" max="4593" width="9.5703125" style="180" bestFit="1" customWidth="1"/>
    <col min="4594" max="4594" width="11.28515625" style="180" customWidth="1"/>
    <col min="4595" max="4595" width="4.7109375" style="180" customWidth="1"/>
    <col min="4596" max="4596" width="11.42578125" style="180"/>
    <col min="4597" max="4597" width="1.7109375" style="180" customWidth="1"/>
    <col min="4598" max="4598" width="23.85546875" style="180" customWidth="1"/>
    <col min="4599" max="4599" width="40.140625" style="180" bestFit="1" customWidth="1"/>
    <col min="4600" max="4600" width="16.42578125" style="180" bestFit="1" customWidth="1"/>
    <col min="4601" max="4601" width="21.85546875" style="180" customWidth="1"/>
    <col min="4602" max="4602" width="19" style="180" customWidth="1"/>
    <col min="4603" max="4603" width="12.140625" style="180" customWidth="1"/>
    <col min="4604" max="4604" width="12.5703125" style="180" bestFit="1" customWidth="1"/>
    <col min="4605" max="4605" width="11" style="180" customWidth="1"/>
    <col min="4606" max="4606" width="18.28515625" style="180" bestFit="1" customWidth="1"/>
    <col min="4607" max="4607" width="13.5703125" style="180" customWidth="1"/>
    <col min="4608" max="4608" width="23.28515625" style="180" customWidth="1"/>
    <col min="4609" max="4609" width="11" style="180" customWidth="1"/>
    <col min="4610" max="4610" width="20.5703125" style="180" bestFit="1" customWidth="1"/>
    <col min="4611" max="4611" width="12.140625" style="180" bestFit="1" customWidth="1"/>
    <col min="4612" max="4612" width="18.5703125" style="180" bestFit="1" customWidth="1"/>
    <col min="4613" max="4613" width="16.42578125" style="180" customWidth="1"/>
    <col min="4614" max="4614" width="23.5703125" style="180" customWidth="1"/>
    <col min="4615" max="4615" width="9.140625" style="180" customWidth="1"/>
    <col min="4616" max="4616" width="21.5703125" style="180" customWidth="1"/>
    <col min="4617" max="4617" width="11.7109375" style="180" customWidth="1"/>
    <col min="4618" max="4618" width="21.28515625" style="180" bestFit="1" customWidth="1"/>
    <col min="4619" max="4623" width="11.5703125" style="180" customWidth="1"/>
    <col min="4624" max="4624" width="11.42578125" style="180"/>
    <col min="4625" max="4625" width="10" style="180" customWidth="1"/>
    <col min="4626" max="4845" width="11.42578125" style="180"/>
    <col min="4846" max="4846" width="2.7109375" style="180" customWidth="1"/>
    <col min="4847" max="4847" width="15.42578125" style="180" bestFit="1" customWidth="1"/>
    <col min="4848" max="4848" width="27.7109375" style="180" bestFit="1" customWidth="1"/>
    <col min="4849" max="4849" width="9.5703125" style="180" bestFit="1" customWidth="1"/>
    <col min="4850" max="4850" width="11.28515625" style="180" customWidth="1"/>
    <col min="4851" max="4851" width="4.7109375" style="180" customWidth="1"/>
    <col min="4852" max="4852" width="11.42578125" style="180"/>
    <col min="4853" max="4853" width="1.7109375" style="180" customWidth="1"/>
    <col min="4854" max="4854" width="23.85546875" style="180" customWidth="1"/>
    <col min="4855" max="4855" width="40.140625" style="180" bestFit="1" customWidth="1"/>
    <col min="4856" max="4856" width="16.42578125" style="180" bestFit="1" customWidth="1"/>
    <col min="4857" max="4857" width="21.85546875" style="180" customWidth="1"/>
    <col min="4858" max="4858" width="19" style="180" customWidth="1"/>
    <col min="4859" max="4859" width="12.140625" style="180" customWidth="1"/>
    <col min="4860" max="4860" width="12.5703125" style="180" bestFit="1" customWidth="1"/>
    <col min="4861" max="4861" width="11" style="180" customWidth="1"/>
    <col min="4862" max="4862" width="18.28515625" style="180" bestFit="1" customWidth="1"/>
    <col min="4863" max="4863" width="13.5703125" style="180" customWidth="1"/>
    <col min="4864" max="4864" width="23.28515625" style="180" customWidth="1"/>
    <col min="4865" max="4865" width="11" style="180" customWidth="1"/>
    <col min="4866" max="4866" width="20.5703125" style="180" bestFit="1" customWidth="1"/>
    <col min="4867" max="4867" width="12.140625" style="180" bestFit="1" customWidth="1"/>
    <col min="4868" max="4868" width="18.5703125" style="180" bestFit="1" customWidth="1"/>
    <col min="4869" max="4869" width="16.42578125" style="180" customWidth="1"/>
    <col min="4870" max="4870" width="23.5703125" style="180" customWidth="1"/>
    <col min="4871" max="4871" width="9.140625" style="180" customWidth="1"/>
    <col min="4872" max="4872" width="21.5703125" style="180" customWidth="1"/>
    <col min="4873" max="4873" width="11.7109375" style="180" customWidth="1"/>
    <col min="4874" max="4874" width="21.28515625" style="180" bestFit="1" customWidth="1"/>
    <col min="4875" max="4879" width="11.5703125" style="180" customWidth="1"/>
    <col min="4880" max="4880" width="11.42578125" style="180"/>
    <col min="4881" max="4881" width="10" style="180" customWidth="1"/>
    <col min="4882" max="5101" width="11.42578125" style="180"/>
    <col min="5102" max="5102" width="2.7109375" style="180" customWidth="1"/>
    <col min="5103" max="5103" width="15.42578125" style="180" bestFit="1" customWidth="1"/>
    <col min="5104" max="5104" width="27.7109375" style="180" bestFit="1" customWidth="1"/>
    <col min="5105" max="5105" width="9.5703125" style="180" bestFit="1" customWidth="1"/>
    <col min="5106" max="5106" width="11.28515625" style="180" customWidth="1"/>
    <col min="5107" max="5107" width="4.7109375" style="180" customWidth="1"/>
    <col min="5108" max="5108" width="11.42578125" style="180"/>
    <col min="5109" max="5109" width="1.7109375" style="180" customWidth="1"/>
    <col min="5110" max="5110" width="23.85546875" style="180" customWidth="1"/>
    <col min="5111" max="5111" width="40.140625" style="180" bestFit="1" customWidth="1"/>
    <col min="5112" max="5112" width="16.42578125" style="180" bestFit="1" customWidth="1"/>
    <col min="5113" max="5113" width="21.85546875" style="180" customWidth="1"/>
    <col min="5114" max="5114" width="19" style="180" customWidth="1"/>
    <col min="5115" max="5115" width="12.140625" style="180" customWidth="1"/>
    <col min="5116" max="5116" width="12.5703125" style="180" bestFit="1" customWidth="1"/>
    <col min="5117" max="5117" width="11" style="180" customWidth="1"/>
    <col min="5118" max="5118" width="18.28515625" style="180" bestFit="1" customWidth="1"/>
    <col min="5119" max="5119" width="13.5703125" style="180" customWidth="1"/>
    <col min="5120" max="5120" width="23.28515625" style="180" customWidth="1"/>
    <col min="5121" max="5121" width="11" style="180" customWidth="1"/>
    <col min="5122" max="5122" width="20.5703125" style="180" bestFit="1" customWidth="1"/>
    <col min="5123" max="5123" width="12.140625" style="180" bestFit="1" customWidth="1"/>
    <col min="5124" max="5124" width="18.5703125" style="180" bestFit="1" customWidth="1"/>
    <col min="5125" max="5125" width="16.42578125" style="180" customWidth="1"/>
    <col min="5126" max="5126" width="23.5703125" style="180" customWidth="1"/>
    <col min="5127" max="5127" width="9.140625" style="180" customWidth="1"/>
    <col min="5128" max="5128" width="21.5703125" style="180" customWidth="1"/>
    <col min="5129" max="5129" width="11.7109375" style="180" customWidth="1"/>
    <col min="5130" max="5130" width="21.28515625" style="180" bestFit="1" customWidth="1"/>
    <col min="5131" max="5135" width="11.5703125" style="180" customWidth="1"/>
    <col min="5136" max="5136" width="11.42578125" style="180"/>
    <col min="5137" max="5137" width="10" style="180" customWidth="1"/>
    <col min="5138" max="5357" width="11.42578125" style="180"/>
    <col min="5358" max="5358" width="2.7109375" style="180" customWidth="1"/>
    <col min="5359" max="5359" width="15.42578125" style="180" bestFit="1" customWidth="1"/>
    <col min="5360" max="5360" width="27.7109375" style="180" bestFit="1" customWidth="1"/>
    <col min="5361" max="5361" width="9.5703125" style="180" bestFit="1" customWidth="1"/>
    <col min="5362" max="5362" width="11.28515625" style="180" customWidth="1"/>
    <col min="5363" max="5363" width="4.7109375" style="180" customWidth="1"/>
    <col min="5364" max="5364" width="11.42578125" style="180"/>
    <col min="5365" max="5365" width="1.7109375" style="180" customWidth="1"/>
    <col min="5366" max="5366" width="23.85546875" style="180" customWidth="1"/>
    <col min="5367" max="5367" width="40.140625" style="180" bestFit="1" customWidth="1"/>
    <col min="5368" max="5368" width="16.42578125" style="180" bestFit="1" customWidth="1"/>
    <col min="5369" max="5369" width="21.85546875" style="180" customWidth="1"/>
    <col min="5370" max="5370" width="19" style="180" customWidth="1"/>
    <col min="5371" max="5371" width="12.140625" style="180" customWidth="1"/>
    <col min="5372" max="5372" width="12.5703125" style="180" bestFit="1" customWidth="1"/>
    <col min="5373" max="5373" width="11" style="180" customWidth="1"/>
    <col min="5374" max="5374" width="18.28515625" style="180" bestFit="1" customWidth="1"/>
    <col min="5375" max="5375" width="13.5703125" style="180" customWidth="1"/>
    <col min="5376" max="5376" width="23.28515625" style="180" customWidth="1"/>
    <col min="5377" max="5377" width="11" style="180" customWidth="1"/>
    <col min="5378" max="5378" width="20.5703125" style="180" bestFit="1" customWidth="1"/>
    <col min="5379" max="5379" width="12.140625" style="180" bestFit="1" customWidth="1"/>
    <col min="5380" max="5380" width="18.5703125" style="180" bestFit="1" customWidth="1"/>
    <col min="5381" max="5381" width="16.42578125" style="180" customWidth="1"/>
    <col min="5382" max="5382" width="23.5703125" style="180" customWidth="1"/>
    <col min="5383" max="5383" width="9.140625" style="180" customWidth="1"/>
    <col min="5384" max="5384" width="21.5703125" style="180" customWidth="1"/>
    <col min="5385" max="5385" width="11.7109375" style="180" customWidth="1"/>
    <col min="5386" max="5386" width="21.28515625" style="180" bestFit="1" customWidth="1"/>
    <col min="5387" max="5391" width="11.5703125" style="180" customWidth="1"/>
    <col min="5392" max="5392" width="11.42578125" style="180"/>
    <col min="5393" max="5393" width="10" style="180" customWidth="1"/>
    <col min="5394" max="5613" width="11.42578125" style="180"/>
    <col min="5614" max="5614" width="2.7109375" style="180" customWidth="1"/>
    <col min="5615" max="5615" width="15.42578125" style="180" bestFit="1" customWidth="1"/>
    <col min="5616" max="5616" width="27.7109375" style="180" bestFit="1" customWidth="1"/>
    <col min="5617" max="5617" width="9.5703125" style="180" bestFit="1" customWidth="1"/>
    <col min="5618" max="5618" width="11.28515625" style="180" customWidth="1"/>
    <col min="5619" max="5619" width="4.7109375" style="180" customWidth="1"/>
    <col min="5620" max="5620" width="11.42578125" style="180"/>
    <col min="5621" max="5621" width="1.7109375" style="180" customWidth="1"/>
    <col min="5622" max="5622" width="23.85546875" style="180" customWidth="1"/>
    <col min="5623" max="5623" width="40.140625" style="180" bestFit="1" customWidth="1"/>
    <col min="5624" max="5624" width="16.42578125" style="180" bestFit="1" customWidth="1"/>
    <col min="5625" max="5625" width="21.85546875" style="180" customWidth="1"/>
    <col min="5626" max="5626" width="19" style="180" customWidth="1"/>
    <col min="5627" max="5627" width="12.140625" style="180" customWidth="1"/>
    <col min="5628" max="5628" width="12.5703125" style="180" bestFit="1" customWidth="1"/>
    <col min="5629" max="5629" width="11" style="180" customWidth="1"/>
    <col min="5630" max="5630" width="18.28515625" style="180" bestFit="1" customWidth="1"/>
    <col min="5631" max="5631" width="13.5703125" style="180" customWidth="1"/>
    <col min="5632" max="5632" width="23.28515625" style="180" customWidth="1"/>
    <col min="5633" max="5633" width="11" style="180" customWidth="1"/>
    <col min="5634" max="5634" width="20.5703125" style="180" bestFit="1" customWidth="1"/>
    <col min="5635" max="5635" width="12.140625" style="180" bestFit="1" customWidth="1"/>
    <col min="5636" max="5636" width="18.5703125" style="180" bestFit="1" customWidth="1"/>
    <col min="5637" max="5637" width="16.42578125" style="180" customWidth="1"/>
    <col min="5638" max="5638" width="23.5703125" style="180" customWidth="1"/>
    <col min="5639" max="5639" width="9.140625" style="180" customWidth="1"/>
    <col min="5640" max="5640" width="21.5703125" style="180" customWidth="1"/>
    <col min="5641" max="5641" width="11.7109375" style="180" customWidth="1"/>
    <col min="5642" max="5642" width="21.28515625" style="180" bestFit="1" customWidth="1"/>
    <col min="5643" max="5647" width="11.5703125" style="180" customWidth="1"/>
    <col min="5648" max="5648" width="11.42578125" style="180"/>
    <col min="5649" max="5649" width="10" style="180" customWidth="1"/>
    <col min="5650" max="5869" width="11.42578125" style="180"/>
    <col min="5870" max="5870" width="2.7109375" style="180" customWidth="1"/>
    <col min="5871" max="5871" width="15.42578125" style="180" bestFit="1" customWidth="1"/>
    <col min="5872" max="5872" width="27.7109375" style="180" bestFit="1" customWidth="1"/>
    <col min="5873" max="5873" width="9.5703125" style="180" bestFit="1" customWidth="1"/>
    <col min="5874" max="5874" width="11.28515625" style="180" customWidth="1"/>
    <col min="5875" max="5875" width="4.7109375" style="180" customWidth="1"/>
    <col min="5876" max="5876" width="11.42578125" style="180"/>
    <col min="5877" max="5877" width="1.7109375" style="180" customWidth="1"/>
    <col min="5878" max="5878" width="23.85546875" style="180" customWidth="1"/>
    <col min="5879" max="5879" width="40.140625" style="180" bestFit="1" customWidth="1"/>
    <col min="5880" max="5880" width="16.42578125" style="180" bestFit="1" customWidth="1"/>
    <col min="5881" max="5881" width="21.85546875" style="180" customWidth="1"/>
    <col min="5882" max="5882" width="19" style="180" customWidth="1"/>
    <col min="5883" max="5883" width="12.140625" style="180" customWidth="1"/>
    <col min="5884" max="5884" width="12.5703125" style="180" bestFit="1" customWidth="1"/>
    <col min="5885" max="5885" width="11" style="180" customWidth="1"/>
    <col min="5886" max="5886" width="18.28515625" style="180" bestFit="1" customWidth="1"/>
    <col min="5887" max="5887" width="13.5703125" style="180" customWidth="1"/>
    <col min="5888" max="5888" width="23.28515625" style="180" customWidth="1"/>
    <col min="5889" max="5889" width="11" style="180" customWidth="1"/>
    <col min="5890" max="5890" width="20.5703125" style="180" bestFit="1" customWidth="1"/>
    <col min="5891" max="5891" width="12.140625" style="180" bestFit="1" customWidth="1"/>
    <col min="5892" max="5892" width="18.5703125" style="180" bestFit="1" customWidth="1"/>
    <col min="5893" max="5893" width="16.42578125" style="180" customWidth="1"/>
    <col min="5894" max="5894" width="23.5703125" style="180" customWidth="1"/>
    <col min="5895" max="5895" width="9.140625" style="180" customWidth="1"/>
    <col min="5896" max="5896" width="21.5703125" style="180" customWidth="1"/>
    <col min="5897" max="5897" width="11.7109375" style="180" customWidth="1"/>
    <col min="5898" max="5898" width="21.28515625" style="180" bestFit="1" customWidth="1"/>
    <col min="5899" max="5903" width="11.5703125" style="180" customWidth="1"/>
    <col min="5904" max="5904" width="11.42578125" style="180"/>
    <col min="5905" max="5905" width="10" style="180" customWidth="1"/>
    <col min="5906" max="6125" width="11.42578125" style="180"/>
    <col min="6126" max="6126" width="2.7109375" style="180" customWidth="1"/>
    <col min="6127" max="6127" width="15.42578125" style="180" bestFit="1" customWidth="1"/>
    <col min="6128" max="6128" width="27.7109375" style="180" bestFit="1" customWidth="1"/>
    <col min="6129" max="6129" width="9.5703125" style="180" bestFit="1" customWidth="1"/>
    <col min="6130" max="6130" width="11.28515625" style="180" customWidth="1"/>
    <col min="6131" max="6131" width="4.7109375" style="180" customWidth="1"/>
    <col min="6132" max="6132" width="11.42578125" style="180"/>
    <col min="6133" max="6133" width="1.7109375" style="180" customWidth="1"/>
    <col min="6134" max="6134" width="23.85546875" style="180" customWidth="1"/>
    <col min="6135" max="6135" width="40.140625" style="180" bestFit="1" customWidth="1"/>
    <col min="6136" max="6136" width="16.42578125" style="180" bestFit="1" customWidth="1"/>
    <col min="6137" max="6137" width="21.85546875" style="180" customWidth="1"/>
    <col min="6138" max="6138" width="19" style="180" customWidth="1"/>
    <col min="6139" max="6139" width="12.140625" style="180" customWidth="1"/>
    <col min="6140" max="6140" width="12.5703125" style="180" bestFit="1" customWidth="1"/>
    <col min="6141" max="6141" width="11" style="180" customWidth="1"/>
    <col min="6142" max="6142" width="18.28515625" style="180" bestFit="1" customWidth="1"/>
    <col min="6143" max="6143" width="13.5703125" style="180" customWidth="1"/>
    <col min="6144" max="6144" width="23.28515625" style="180" customWidth="1"/>
    <col min="6145" max="6145" width="11" style="180" customWidth="1"/>
    <col min="6146" max="6146" width="20.5703125" style="180" bestFit="1" customWidth="1"/>
    <col min="6147" max="6147" width="12.140625" style="180" bestFit="1" customWidth="1"/>
    <col min="6148" max="6148" width="18.5703125" style="180" bestFit="1" customWidth="1"/>
    <col min="6149" max="6149" width="16.42578125" style="180" customWidth="1"/>
    <col min="6150" max="6150" width="23.5703125" style="180" customWidth="1"/>
    <col min="6151" max="6151" width="9.140625" style="180" customWidth="1"/>
    <col min="6152" max="6152" width="21.5703125" style="180" customWidth="1"/>
    <col min="6153" max="6153" width="11.7109375" style="180" customWidth="1"/>
    <col min="6154" max="6154" width="21.28515625" style="180" bestFit="1" customWidth="1"/>
    <col min="6155" max="6159" width="11.5703125" style="180" customWidth="1"/>
    <col min="6160" max="6160" width="11.42578125" style="180"/>
    <col min="6161" max="6161" width="10" style="180" customWidth="1"/>
    <col min="6162" max="6381" width="11.42578125" style="180"/>
    <col min="6382" max="6382" width="2.7109375" style="180" customWidth="1"/>
    <col min="6383" max="6383" width="15.42578125" style="180" bestFit="1" customWidth="1"/>
    <col min="6384" max="6384" width="27.7109375" style="180" bestFit="1" customWidth="1"/>
    <col min="6385" max="6385" width="9.5703125" style="180" bestFit="1" customWidth="1"/>
    <col min="6386" max="6386" width="11.28515625" style="180" customWidth="1"/>
    <col min="6387" max="6387" width="4.7109375" style="180" customWidth="1"/>
    <col min="6388" max="6388" width="11.42578125" style="180"/>
    <col min="6389" max="6389" width="1.7109375" style="180" customWidth="1"/>
    <col min="6390" max="6390" width="23.85546875" style="180" customWidth="1"/>
    <col min="6391" max="6391" width="40.140625" style="180" bestFit="1" customWidth="1"/>
    <col min="6392" max="6392" width="16.42578125" style="180" bestFit="1" customWidth="1"/>
    <col min="6393" max="6393" width="21.85546875" style="180" customWidth="1"/>
    <col min="6394" max="6394" width="19" style="180" customWidth="1"/>
    <col min="6395" max="6395" width="12.140625" style="180" customWidth="1"/>
    <col min="6396" max="6396" width="12.5703125" style="180" bestFit="1" customWidth="1"/>
    <col min="6397" max="6397" width="11" style="180" customWidth="1"/>
    <col min="6398" max="6398" width="18.28515625" style="180" bestFit="1" customWidth="1"/>
    <col min="6399" max="6399" width="13.5703125" style="180" customWidth="1"/>
    <col min="6400" max="6400" width="23.28515625" style="180" customWidth="1"/>
    <col min="6401" max="6401" width="11" style="180" customWidth="1"/>
    <col min="6402" max="6402" width="20.5703125" style="180" bestFit="1" customWidth="1"/>
    <col min="6403" max="6403" width="12.140625" style="180" bestFit="1" customWidth="1"/>
    <col min="6404" max="6404" width="18.5703125" style="180" bestFit="1" customWidth="1"/>
    <col min="6405" max="6405" width="16.42578125" style="180" customWidth="1"/>
    <col min="6406" max="6406" width="23.5703125" style="180" customWidth="1"/>
    <col min="6407" max="6407" width="9.140625" style="180" customWidth="1"/>
    <col min="6408" max="6408" width="21.5703125" style="180" customWidth="1"/>
    <col min="6409" max="6409" width="11.7109375" style="180" customWidth="1"/>
    <col min="6410" max="6410" width="21.28515625" style="180" bestFit="1" customWidth="1"/>
    <col min="6411" max="6415" width="11.5703125" style="180" customWidth="1"/>
    <col min="6416" max="6416" width="11.42578125" style="180"/>
    <col min="6417" max="6417" width="10" style="180" customWidth="1"/>
    <col min="6418" max="6637" width="11.42578125" style="180"/>
    <col min="6638" max="6638" width="2.7109375" style="180" customWidth="1"/>
    <col min="6639" max="6639" width="15.42578125" style="180" bestFit="1" customWidth="1"/>
    <col min="6640" max="6640" width="27.7109375" style="180" bestFit="1" customWidth="1"/>
    <col min="6641" max="6641" width="9.5703125" style="180" bestFit="1" customWidth="1"/>
    <col min="6642" max="6642" width="11.28515625" style="180" customWidth="1"/>
    <col min="6643" max="6643" width="4.7109375" style="180" customWidth="1"/>
    <col min="6644" max="6644" width="11.42578125" style="180"/>
    <col min="6645" max="6645" width="1.7109375" style="180" customWidth="1"/>
    <col min="6646" max="6646" width="23.85546875" style="180" customWidth="1"/>
    <col min="6647" max="6647" width="40.140625" style="180" bestFit="1" customWidth="1"/>
    <col min="6648" max="6648" width="16.42578125" style="180" bestFit="1" customWidth="1"/>
    <col min="6649" max="6649" width="21.85546875" style="180" customWidth="1"/>
    <col min="6650" max="6650" width="19" style="180" customWidth="1"/>
    <col min="6651" max="6651" width="12.140625" style="180" customWidth="1"/>
    <col min="6652" max="6652" width="12.5703125" style="180" bestFit="1" customWidth="1"/>
    <col min="6653" max="6653" width="11" style="180" customWidth="1"/>
    <col min="6654" max="6654" width="18.28515625" style="180" bestFit="1" customWidth="1"/>
    <col min="6655" max="6655" width="13.5703125" style="180" customWidth="1"/>
    <col min="6656" max="6656" width="23.28515625" style="180" customWidth="1"/>
    <col min="6657" max="6657" width="11" style="180" customWidth="1"/>
    <col min="6658" max="6658" width="20.5703125" style="180" bestFit="1" customWidth="1"/>
    <col min="6659" max="6659" width="12.140625" style="180" bestFit="1" customWidth="1"/>
    <col min="6660" max="6660" width="18.5703125" style="180" bestFit="1" customWidth="1"/>
    <col min="6661" max="6661" width="16.42578125" style="180" customWidth="1"/>
    <col min="6662" max="6662" width="23.5703125" style="180" customWidth="1"/>
    <col min="6663" max="6663" width="9.140625" style="180" customWidth="1"/>
    <col min="6664" max="6664" width="21.5703125" style="180" customWidth="1"/>
    <col min="6665" max="6665" width="11.7109375" style="180" customWidth="1"/>
    <col min="6666" max="6666" width="21.28515625" style="180" bestFit="1" customWidth="1"/>
    <col min="6667" max="6671" width="11.5703125" style="180" customWidth="1"/>
    <col min="6672" max="6672" width="11.42578125" style="180"/>
    <col min="6673" max="6673" width="10" style="180" customWidth="1"/>
    <col min="6674" max="6893" width="11.42578125" style="180"/>
    <col min="6894" max="6894" width="2.7109375" style="180" customWidth="1"/>
    <col min="6895" max="6895" width="15.42578125" style="180" bestFit="1" customWidth="1"/>
    <col min="6896" max="6896" width="27.7109375" style="180" bestFit="1" customWidth="1"/>
    <col min="6897" max="6897" width="9.5703125" style="180" bestFit="1" customWidth="1"/>
    <col min="6898" max="6898" width="11.28515625" style="180" customWidth="1"/>
    <col min="6899" max="6899" width="4.7109375" style="180" customWidth="1"/>
    <col min="6900" max="6900" width="11.42578125" style="180"/>
    <col min="6901" max="6901" width="1.7109375" style="180" customWidth="1"/>
    <col min="6902" max="6902" width="23.85546875" style="180" customWidth="1"/>
    <col min="6903" max="6903" width="40.140625" style="180" bestFit="1" customWidth="1"/>
    <col min="6904" max="6904" width="16.42578125" style="180" bestFit="1" customWidth="1"/>
    <col min="6905" max="6905" width="21.85546875" style="180" customWidth="1"/>
    <col min="6906" max="6906" width="19" style="180" customWidth="1"/>
    <col min="6907" max="6907" width="12.140625" style="180" customWidth="1"/>
    <col min="6908" max="6908" width="12.5703125" style="180" bestFit="1" customWidth="1"/>
    <col min="6909" max="6909" width="11" style="180" customWidth="1"/>
    <col min="6910" max="6910" width="18.28515625" style="180" bestFit="1" customWidth="1"/>
    <col min="6911" max="6911" width="13.5703125" style="180" customWidth="1"/>
    <col min="6912" max="6912" width="23.28515625" style="180" customWidth="1"/>
    <col min="6913" max="6913" width="11" style="180" customWidth="1"/>
    <col min="6914" max="6914" width="20.5703125" style="180" bestFit="1" customWidth="1"/>
    <col min="6915" max="6915" width="12.140625" style="180" bestFit="1" customWidth="1"/>
    <col min="6916" max="6916" width="18.5703125" style="180" bestFit="1" customWidth="1"/>
    <col min="6917" max="6917" width="16.42578125" style="180" customWidth="1"/>
    <col min="6918" max="6918" width="23.5703125" style="180" customWidth="1"/>
    <col min="6919" max="6919" width="9.140625" style="180" customWidth="1"/>
    <col min="6920" max="6920" width="21.5703125" style="180" customWidth="1"/>
    <col min="6921" max="6921" width="11.7109375" style="180" customWidth="1"/>
    <col min="6922" max="6922" width="21.28515625" style="180" bestFit="1" customWidth="1"/>
    <col min="6923" max="6927" width="11.5703125" style="180" customWidth="1"/>
    <col min="6928" max="6928" width="11.42578125" style="180"/>
    <col min="6929" max="6929" width="10" style="180" customWidth="1"/>
    <col min="6930" max="7149" width="11.42578125" style="180"/>
    <col min="7150" max="7150" width="2.7109375" style="180" customWidth="1"/>
    <col min="7151" max="7151" width="15.42578125" style="180" bestFit="1" customWidth="1"/>
    <col min="7152" max="7152" width="27.7109375" style="180" bestFit="1" customWidth="1"/>
    <col min="7153" max="7153" width="9.5703125" style="180" bestFit="1" customWidth="1"/>
    <col min="7154" max="7154" width="11.28515625" style="180" customWidth="1"/>
    <col min="7155" max="7155" width="4.7109375" style="180" customWidth="1"/>
    <col min="7156" max="7156" width="11.42578125" style="180"/>
    <col min="7157" max="7157" width="1.7109375" style="180" customWidth="1"/>
    <col min="7158" max="7158" width="23.85546875" style="180" customWidth="1"/>
    <col min="7159" max="7159" width="40.140625" style="180" bestFit="1" customWidth="1"/>
    <col min="7160" max="7160" width="16.42578125" style="180" bestFit="1" customWidth="1"/>
    <col min="7161" max="7161" width="21.85546875" style="180" customWidth="1"/>
    <col min="7162" max="7162" width="19" style="180" customWidth="1"/>
    <col min="7163" max="7163" width="12.140625" style="180" customWidth="1"/>
    <col min="7164" max="7164" width="12.5703125" style="180" bestFit="1" customWidth="1"/>
    <col min="7165" max="7165" width="11" style="180" customWidth="1"/>
    <col min="7166" max="7166" width="18.28515625" style="180" bestFit="1" customWidth="1"/>
    <col min="7167" max="7167" width="13.5703125" style="180" customWidth="1"/>
    <col min="7168" max="7168" width="23.28515625" style="180" customWidth="1"/>
    <col min="7169" max="7169" width="11" style="180" customWidth="1"/>
    <col min="7170" max="7170" width="20.5703125" style="180" bestFit="1" customWidth="1"/>
    <col min="7171" max="7171" width="12.140625" style="180" bestFit="1" customWidth="1"/>
    <col min="7172" max="7172" width="18.5703125" style="180" bestFit="1" customWidth="1"/>
    <col min="7173" max="7173" width="16.42578125" style="180" customWidth="1"/>
    <col min="7174" max="7174" width="23.5703125" style="180" customWidth="1"/>
    <col min="7175" max="7175" width="9.140625" style="180" customWidth="1"/>
    <col min="7176" max="7176" width="21.5703125" style="180" customWidth="1"/>
    <col min="7177" max="7177" width="11.7109375" style="180" customWidth="1"/>
    <col min="7178" max="7178" width="21.28515625" style="180" bestFit="1" customWidth="1"/>
    <col min="7179" max="7183" width="11.5703125" style="180" customWidth="1"/>
    <col min="7184" max="7184" width="11.42578125" style="180"/>
    <col min="7185" max="7185" width="10" style="180" customWidth="1"/>
    <col min="7186" max="7405" width="11.42578125" style="180"/>
    <col min="7406" max="7406" width="2.7109375" style="180" customWidth="1"/>
    <col min="7407" max="7407" width="15.42578125" style="180" bestFit="1" customWidth="1"/>
    <col min="7408" max="7408" width="27.7109375" style="180" bestFit="1" customWidth="1"/>
    <col min="7409" max="7409" width="9.5703125" style="180" bestFit="1" customWidth="1"/>
    <col min="7410" max="7410" width="11.28515625" style="180" customWidth="1"/>
    <col min="7411" max="7411" width="4.7109375" style="180" customWidth="1"/>
    <col min="7412" max="7412" width="11.42578125" style="180"/>
    <col min="7413" max="7413" width="1.7109375" style="180" customWidth="1"/>
    <col min="7414" max="7414" width="23.85546875" style="180" customWidth="1"/>
    <col min="7415" max="7415" width="40.140625" style="180" bestFit="1" customWidth="1"/>
    <col min="7416" max="7416" width="16.42578125" style="180" bestFit="1" customWidth="1"/>
    <col min="7417" max="7417" width="21.85546875" style="180" customWidth="1"/>
    <col min="7418" max="7418" width="19" style="180" customWidth="1"/>
    <col min="7419" max="7419" width="12.140625" style="180" customWidth="1"/>
    <col min="7420" max="7420" width="12.5703125" style="180" bestFit="1" customWidth="1"/>
    <col min="7421" max="7421" width="11" style="180" customWidth="1"/>
    <col min="7422" max="7422" width="18.28515625" style="180" bestFit="1" customWidth="1"/>
    <col min="7423" max="7423" width="13.5703125" style="180" customWidth="1"/>
    <col min="7424" max="7424" width="23.28515625" style="180" customWidth="1"/>
    <col min="7425" max="7425" width="11" style="180" customWidth="1"/>
    <col min="7426" max="7426" width="20.5703125" style="180" bestFit="1" customWidth="1"/>
    <col min="7427" max="7427" width="12.140625" style="180" bestFit="1" customWidth="1"/>
    <col min="7428" max="7428" width="18.5703125" style="180" bestFit="1" customWidth="1"/>
    <col min="7429" max="7429" width="16.42578125" style="180" customWidth="1"/>
    <col min="7430" max="7430" width="23.5703125" style="180" customWidth="1"/>
    <col min="7431" max="7431" width="9.140625" style="180" customWidth="1"/>
    <col min="7432" max="7432" width="21.5703125" style="180" customWidth="1"/>
    <col min="7433" max="7433" width="11.7109375" style="180" customWidth="1"/>
    <col min="7434" max="7434" width="21.28515625" style="180" bestFit="1" customWidth="1"/>
    <col min="7435" max="7439" width="11.5703125" style="180" customWidth="1"/>
    <col min="7440" max="7440" width="11.42578125" style="180"/>
    <col min="7441" max="7441" width="10" style="180" customWidth="1"/>
    <col min="7442" max="7661" width="11.42578125" style="180"/>
    <col min="7662" max="7662" width="2.7109375" style="180" customWidth="1"/>
    <col min="7663" max="7663" width="15.42578125" style="180" bestFit="1" customWidth="1"/>
    <col min="7664" max="7664" width="27.7109375" style="180" bestFit="1" customWidth="1"/>
    <col min="7665" max="7665" width="9.5703125" style="180" bestFit="1" customWidth="1"/>
    <col min="7666" max="7666" width="11.28515625" style="180" customWidth="1"/>
    <col min="7667" max="7667" width="4.7109375" style="180" customWidth="1"/>
    <col min="7668" max="7668" width="11.42578125" style="180"/>
    <col min="7669" max="7669" width="1.7109375" style="180" customWidth="1"/>
    <col min="7670" max="7670" width="23.85546875" style="180" customWidth="1"/>
    <col min="7671" max="7671" width="40.140625" style="180" bestFit="1" customWidth="1"/>
    <col min="7672" max="7672" width="16.42578125" style="180" bestFit="1" customWidth="1"/>
    <col min="7673" max="7673" width="21.85546875" style="180" customWidth="1"/>
    <col min="7674" max="7674" width="19" style="180" customWidth="1"/>
    <col min="7675" max="7675" width="12.140625" style="180" customWidth="1"/>
    <col min="7676" max="7676" width="12.5703125" style="180" bestFit="1" customWidth="1"/>
    <col min="7677" max="7677" width="11" style="180" customWidth="1"/>
    <col min="7678" max="7678" width="18.28515625" style="180" bestFit="1" customWidth="1"/>
    <col min="7679" max="7679" width="13.5703125" style="180" customWidth="1"/>
    <col min="7680" max="7680" width="23.28515625" style="180" customWidth="1"/>
    <col min="7681" max="7681" width="11" style="180" customWidth="1"/>
    <col min="7682" max="7682" width="20.5703125" style="180" bestFit="1" customWidth="1"/>
    <col min="7683" max="7683" width="12.140625" style="180" bestFit="1" customWidth="1"/>
    <col min="7684" max="7684" width="18.5703125" style="180" bestFit="1" customWidth="1"/>
    <col min="7685" max="7685" width="16.42578125" style="180" customWidth="1"/>
    <col min="7686" max="7686" width="23.5703125" style="180" customWidth="1"/>
    <col min="7687" max="7687" width="9.140625" style="180" customWidth="1"/>
    <col min="7688" max="7688" width="21.5703125" style="180" customWidth="1"/>
    <col min="7689" max="7689" width="11.7109375" style="180" customWidth="1"/>
    <col min="7690" max="7690" width="21.28515625" style="180" bestFit="1" customWidth="1"/>
    <col min="7691" max="7695" width="11.5703125" style="180" customWidth="1"/>
    <col min="7696" max="7696" width="11.42578125" style="180"/>
    <col min="7697" max="7697" width="10" style="180" customWidth="1"/>
    <col min="7698" max="7917" width="11.42578125" style="180"/>
    <col min="7918" max="7918" width="2.7109375" style="180" customWidth="1"/>
    <col min="7919" max="7919" width="15.42578125" style="180" bestFit="1" customWidth="1"/>
    <col min="7920" max="7920" width="27.7109375" style="180" bestFit="1" customWidth="1"/>
    <col min="7921" max="7921" width="9.5703125" style="180" bestFit="1" customWidth="1"/>
    <col min="7922" max="7922" width="11.28515625" style="180" customWidth="1"/>
    <col min="7923" max="7923" width="4.7109375" style="180" customWidth="1"/>
    <col min="7924" max="7924" width="11.42578125" style="180"/>
    <col min="7925" max="7925" width="1.7109375" style="180" customWidth="1"/>
    <col min="7926" max="7926" width="23.85546875" style="180" customWidth="1"/>
    <col min="7927" max="7927" width="40.140625" style="180" bestFit="1" customWidth="1"/>
    <col min="7928" max="7928" width="16.42578125" style="180" bestFit="1" customWidth="1"/>
    <col min="7929" max="7929" width="21.85546875" style="180" customWidth="1"/>
    <col min="7930" max="7930" width="19" style="180" customWidth="1"/>
    <col min="7931" max="7931" width="12.140625" style="180" customWidth="1"/>
    <col min="7932" max="7932" width="12.5703125" style="180" bestFit="1" customWidth="1"/>
    <col min="7933" max="7933" width="11" style="180" customWidth="1"/>
    <col min="7934" max="7934" width="18.28515625" style="180" bestFit="1" customWidth="1"/>
    <col min="7935" max="7935" width="13.5703125" style="180" customWidth="1"/>
    <col min="7936" max="7936" width="23.28515625" style="180" customWidth="1"/>
    <col min="7937" max="7937" width="11" style="180" customWidth="1"/>
    <col min="7938" max="7938" width="20.5703125" style="180" bestFit="1" customWidth="1"/>
    <col min="7939" max="7939" width="12.140625" style="180" bestFit="1" customWidth="1"/>
    <col min="7940" max="7940" width="18.5703125" style="180" bestFit="1" customWidth="1"/>
    <col min="7941" max="7941" width="16.42578125" style="180" customWidth="1"/>
    <col min="7942" max="7942" width="23.5703125" style="180" customWidth="1"/>
    <col min="7943" max="7943" width="9.140625" style="180" customWidth="1"/>
    <col min="7944" max="7944" width="21.5703125" style="180" customWidth="1"/>
    <col min="7945" max="7945" width="11.7109375" style="180" customWidth="1"/>
    <col min="7946" max="7946" width="21.28515625" style="180" bestFit="1" customWidth="1"/>
    <col min="7947" max="7951" width="11.5703125" style="180" customWidth="1"/>
    <col min="7952" max="7952" width="11.42578125" style="180"/>
    <col min="7953" max="7953" width="10" style="180" customWidth="1"/>
    <col min="7954" max="8173" width="11.42578125" style="180"/>
    <col min="8174" max="8174" width="2.7109375" style="180" customWidth="1"/>
    <col min="8175" max="8175" width="15.42578125" style="180" bestFit="1" customWidth="1"/>
    <col min="8176" max="8176" width="27.7109375" style="180" bestFit="1" customWidth="1"/>
    <col min="8177" max="8177" width="9.5703125" style="180" bestFit="1" customWidth="1"/>
    <col min="8178" max="8178" width="11.28515625" style="180" customWidth="1"/>
    <col min="8179" max="8179" width="4.7109375" style="180" customWidth="1"/>
    <col min="8180" max="8180" width="11.42578125" style="180"/>
    <col min="8181" max="8181" width="1.7109375" style="180" customWidth="1"/>
    <col min="8182" max="8182" width="23.85546875" style="180" customWidth="1"/>
    <col min="8183" max="8183" width="40.140625" style="180" bestFit="1" customWidth="1"/>
    <col min="8184" max="8184" width="16.42578125" style="180" bestFit="1" customWidth="1"/>
    <col min="8185" max="8185" width="21.85546875" style="180" customWidth="1"/>
    <col min="8186" max="8186" width="19" style="180" customWidth="1"/>
    <col min="8187" max="8187" width="12.140625" style="180" customWidth="1"/>
    <col min="8188" max="8188" width="12.5703125" style="180" bestFit="1" customWidth="1"/>
    <col min="8189" max="8189" width="11" style="180" customWidth="1"/>
    <col min="8190" max="8190" width="18.28515625" style="180" bestFit="1" customWidth="1"/>
    <col min="8191" max="8191" width="13.5703125" style="180" customWidth="1"/>
    <col min="8192" max="8192" width="23.28515625" style="180" customWidth="1"/>
    <col min="8193" max="8193" width="11" style="180" customWidth="1"/>
    <col min="8194" max="8194" width="20.5703125" style="180" bestFit="1" customWidth="1"/>
    <col min="8195" max="8195" width="12.140625" style="180" bestFit="1" customWidth="1"/>
    <col min="8196" max="8196" width="18.5703125" style="180" bestFit="1" customWidth="1"/>
    <col min="8197" max="8197" width="16.42578125" style="180" customWidth="1"/>
    <col min="8198" max="8198" width="23.5703125" style="180" customWidth="1"/>
    <col min="8199" max="8199" width="9.140625" style="180" customWidth="1"/>
    <col min="8200" max="8200" width="21.5703125" style="180" customWidth="1"/>
    <col min="8201" max="8201" width="11.7109375" style="180" customWidth="1"/>
    <col min="8202" max="8202" width="21.28515625" style="180" bestFit="1" customWidth="1"/>
    <col min="8203" max="8207" width="11.5703125" style="180" customWidth="1"/>
    <col min="8208" max="8208" width="11.42578125" style="180"/>
    <col min="8209" max="8209" width="10" style="180" customWidth="1"/>
    <col min="8210" max="8429" width="11.42578125" style="180"/>
    <col min="8430" max="8430" width="2.7109375" style="180" customWidth="1"/>
    <col min="8431" max="8431" width="15.42578125" style="180" bestFit="1" customWidth="1"/>
    <col min="8432" max="8432" width="27.7109375" style="180" bestFit="1" customWidth="1"/>
    <col min="8433" max="8433" width="9.5703125" style="180" bestFit="1" customWidth="1"/>
    <col min="8434" max="8434" width="11.28515625" style="180" customWidth="1"/>
    <col min="8435" max="8435" width="4.7109375" style="180" customWidth="1"/>
    <col min="8436" max="8436" width="11.42578125" style="180"/>
    <col min="8437" max="8437" width="1.7109375" style="180" customWidth="1"/>
    <col min="8438" max="8438" width="23.85546875" style="180" customWidth="1"/>
    <col min="8439" max="8439" width="40.140625" style="180" bestFit="1" customWidth="1"/>
    <col min="8440" max="8440" width="16.42578125" style="180" bestFit="1" customWidth="1"/>
    <col min="8441" max="8441" width="21.85546875" style="180" customWidth="1"/>
    <col min="8442" max="8442" width="19" style="180" customWidth="1"/>
    <col min="8443" max="8443" width="12.140625" style="180" customWidth="1"/>
    <col min="8444" max="8444" width="12.5703125" style="180" bestFit="1" customWidth="1"/>
    <col min="8445" max="8445" width="11" style="180" customWidth="1"/>
    <col min="8446" max="8446" width="18.28515625" style="180" bestFit="1" customWidth="1"/>
    <col min="8447" max="8447" width="13.5703125" style="180" customWidth="1"/>
    <col min="8448" max="8448" width="23.28515625" style="180" customWidth="1"/>
    <col min="8449" max="8449" width="11" style="180" customWidth="1"/>
    <col min="8450" max="8450" width="20.5703125" style="180" bestFit="1" customWidth="1"/>
    <col min="8451" max="8451" width="12.140625" style="180" bestFit="1" customWidth="1"/>
    <col min="8452" max="8452" width="18.5703125" style="180" bestFit="1" customWidth="1"/>
    <col min="8453" max="8453" width="16.42578125" style="180" customWidth="1"/>
    <col min="8454" max="8454" width="23.5703125" style="180" customWidth="1"/>
    <col min="8455" max="8455" width="9.140625" style="180" customWidth="1"/>
    <col min="8456" max="8456" width="21.5703125" style="180" customWidth="1"/>
    <col min="8457" max="8457" width="11.7109375" style="180" customWidth="1"/>
    <col min="8458" max="8458" width="21.28515625" style="180" bestFit="1" customWidth="1"/>
    <col min="8459" max="8463" width="11.5703125" style="180" customWidth="1"/>
    <col min="8464" max="8464" width="11.42578125" style="180"/>
    <col min="8465" max="8465" width="10" style="180" customWidth="1"/>
    <col min="8466" max="8685" width="11.42578125" style="180"/>
    <col min="8686" max="8686" width="2.7109375" style="180" customWidth="1"/>
    <col min="8687" max="8687" width="15.42578125" style="180" bestFit="1" customWidth="1"/>
    <col min="8688" max="8688" width="27.7109375" style="180" bestFit="1" customWidth="1"/>
    <col min="8689" max="8689" width="9.5703125" style="180" bestFit="1" customWidth="1"/>
    <col min="8690" max="8690" width="11.28515625" style="180" customWidth="1"/>
    <col min="8691" max="8691" width="4.7109375" style="180" customWidth="1"/>
    <col min="8692" max="8692" width="11.42578125" style="180"/>
    <col min="8693" max="8693" width="1.7109375" style="180" customWidth="1"/>
    <col min="8694" max="8694" width="23.85546875" style="180" customWidth="1"/>
    <col min="8695" max="8695" width="40.140625" style="180" bestFit="1" customWidth="1"/>
    <col min="8696" max="8696" width="16.42578125" style="180" bestFit="1" customWidth="1"/>
    <col min="8697" max="8697" width="21.85546875" style="180" customWidth="1"/>
    <col min="8698" max="8698" width="19" style="180" customWidth="1"/>
    <col min="8699" max="8699" width="12.140625" style="180" customWidth="1"/>
    <col min="8700" max="8700" width="12.5703125" style="180" bestFit="1" customWidth="1"/>
    <col min="8701" max="8701" width="11" style="180" customWidth="1"/>
    <col min="8702" max="8702" width="18.28515625" style="180" bestFit="1" customWidth="1"/>
    <col min="8703" max="8703" width="13.5703125" style="180" customWidth="1"/>
    <col min="8704" max="8704" width="23.28515625" style="180" customWidth="1"/>
    <col min="8705" max="8705" width="11" style="180" customWidth="1"/>
    <col min="8706" max="8706" width="20.5703125" style="180" bestFit="1" customWidth="1"/>
    <col min="8707" max="8707" width="12.140625" style="180" bestFit="1" customWidth="1"/>
    <col min="8708" max="8708" width="18.5703125" style="180" bestFit="1" customWidth="1"/>
    <col min="8709" max="8709" width="16.42578125" style="180" customWidth="1"/>
    <col min="8710" max="8710" width="23.5703125" style="180" customWidth="1"/>
    <col min="8711" max="8711" width="9.140625" style="180" customWidth="1"/>
    <col min="8712" max="8712" width="21.5703125" style="180" customWidth="1"/>
    <col min="8713" max="8713" width="11.7109375" style="180" customWidth="1"/>
    <col min="8714" max="8714" width="21.28515625" style="180" bestFit="1" customWidth="1"/>
    <col min="8715" max="8719" width="11.5703125" style="180" customWidth="1"/>
    <col min="8720" max="8720" width="11.42578125" style="180"/>
    <col min="8721" max="8721" width="10" style="180" customWidth="1"/>
    <col min="8722" max="8941" width="11.42578125" style="180"/>
    <col min="8942" max="8942" width="2.7109375" style="180" customWidth="1"/>
    <col min="8943" max="8943" width="15.42578125" style="180" bestFit="1" customWidth="1"/>
    <col min="8944" max="8944" width="27.7109375" style="180" bestFit="1" customWidth="1"/>
    <col min="8945" max="8945" width="9.5703125" style="180" bestFit="1" customWidth="1"/>
    <col min="8946" max="8946" width="11.28515625" style="180" customWidth="1"/>
    <col min="8947" max="8947" width="4.7109375" style="180" customWidth="1"/>
    <col min="8948" max="8948" width="11.42578125" style="180"/>
    <col min="8949" max="8949" width="1.7109375" style="180" customWidth="1"/>
    <col min="8950" max="8950" width="23.85546875" style="180" customWidth="1"/>
    <col min="8951" max="8951" width="40.140625" style="180" bestFit="1" customWidth="1"/>
    <col min="8952" max="8952" width="16.42578125" style="180" bestFit="1" customWidth="1"/>
    <col min="8953" max="8953" width="21.85546875" style="180" customWidth="1"/>
    <col min="8954" max="8954" width="19" style="180" customWidth="1"/>
    <col min="8955" max="8955" width="12.140625" style="180" customWidth="1"/>
    <col min="8956" max="8956" width="12.5703125" style="180" bestFit="1" customWidth="1"/>
    <col min="8957" max="8957" width="11" style="180" customWidth="1"/>
    <col min="8958" max="8958" width="18.28515625" style="180" bestFit="1" customWidth="1"/>
    <col min="8959" max="8959" width="13.5703125" style="180" customWidth="1"/>
    <col min="8960" max="8960" width="23.28515625" style="180" customWidth="1"/>
    <col min="8961" max="8961" width="11" style="180" customWidth="1"/>
    <col min="8962" max="8962" width="20.5703125" style="180" bestFit="1" customWidth="1"/>
    <col min="8963" max="8963" width="12.140625" style="180" bestFit="1" customWidth="1"/>
    <col min="8964" max="8964" width="18.5703125" style="180" bestFit="1" customWidth="1"/>
    <col min="8965" max="8965" width="16.42578125" style="180" customWidth="1"/>
    <col min="8966" max="8966" width="23.5703125" style="180" customWidth="1"/>
    <col min="8967" max="8967" width="9.140625" style="180" customWidth="1"/>
    <col min="8968" max="8968" width="21.5703125" style="180" customWidth="1"/>
    <col min="8969" max="8969" width="11.7109375" style="180" customWidth="1"/>
    <col min="8970" max="8970" width="21.28515625" style="180" bestFit="1" customWidth="1"/>
    <col min="8971" max="8975" width="11.5703125" style="180" customWidth="1"/>
    <col min="8976" max="8976" width="11.42578125" style="180"/>
    <col min="8977" max="8977" width="10" style="180" customWidth="1"/>
    <col min="8978" max="9197" width="11.42578125" style="180"/>
    <col min="9198" max="9198" width="2.7109375" style="180" customWidth="1"/>
    <col min="9199" max="9199" width="15.42578125" style="180" bestFit="1" customWidth="1"/>
    <col min="9200" max="9200" width="27.7109375" style="180" bestFit="1" customWidth="1"/>
    <col min="9201" max="9201" width="9.5703125" style="180" bestFit="1" customWidth="1"/>
    <col min="9202" max="9202" width="11.28515625" style="180" customWidth="1"/>
    <col min="9203" max="9203" width="4.7109375" style="180" customWidth="1"/>
    <col min="9204" max="9204" width="11.42578125" style="180"/>
    <col min="9205" max="9205" width="1.7109375" style="180" customWidth="1"/>
    <col min="9206" max="9206" width="23.85546875" style="180" customWidth="1"/>
    <col min="9207" max="9207" width="40.140625" style="180" bestFit="1" customWidth="1"/>
    <col min="9208" max="9208" width="16.42578125" style="180" bestFit="1" customWidth="1"/>
    <col min="9209" max="9209" width="21.85546875" style="180" customWidth="1"/>
    <col min="9210" max="9210" width="19" style="180" customWidth="1"/>
    <col min="9211" max="9211" width="12.140625" style="180" customWidth="1"/>
    <col min="9212" max="9212" width="12.5703125" style="180" bestFit="1" customWidth="1"/>
    <col min="9213" max="9213" width="11" style="180" customWidth="1"/>
    <col min="9214" max="9214" width="18.28515625" style="180" bestFit="1" customWidth="1"/>
    <col min="9215" max="9215" width="13.5703125" style="180" customWidth="1"/>
    <col min="9216" max="9216" width="23.28515625" style="180" customWidth="1"/>
    <col min="9217" max="9217" width="11" style="180" customWidth="1"/>
    <col min="9218" max="9218" width="20.5703125" style="180" bestFit="1" customWidth="1"/>
    <col min="9219" max="9219" width="12.140625" style="180" bestFit="1" customWidth="1"/>
    <col min="9220" max="9220" width="18.5703125" style="180" bestFit="1" customWidth="1"/>
    <col min="9221" max="9221" width="16.42578125" style="180" customWidth="1"/>
    <col min="9222" max="9222" width="23.5703125" style="180" customWidth="1"/>
    <col min="9223" max="9223" width="9.140625" style="180" customWidth="1"/>
    <col min="9224" max="9224" width="21.5703125" style="180" customWidth="1"/>
    <col min="9225" max="9225" width="11.7109375" style="180" customWidth="1"/>
    <col min="9226" max="9226" width="21.28515625" style="180" bestFit="1" customWidth="1"/>
    <col min="9227" max="9231" width="11.5703125" style="180" customWidth="1"/>
    <col min="9232" max="9232" width="11.42578125" style="180"/>
    <col min="9233" max="9233" width="10" style="180" customWidth="1"/>
    <col min="9234" max="9453" width="11.42578125" style="180"/>
    <col min="9454" max="9454" width="2.7109375" style="180" customWidth="1"/>
    <col min="9455" max="9455" width="15.42578125" style="180" bestFit="1" customWidth="1"/>
    <col min="9456" max="9456" width="27.7109375" style="180" bestFit="1" customWidth="1"/>
    <col min="9457" max="9457" width="9.5703125" style="180" bestFit="1" customWidth="1"/>
    <col min="9458" max="9458" width="11.28515625" style="180" customWidth="1"/>
    <col min="9459" max="9459" width="4.7109375" style="180" customWidth="1"/>
    <col min="9460" max="9460" width="11.42578125" style="180"/>
    <col min="9461" max="9461" width="1.7109375" style="180" customWidth="1"/>
    <col min="9462" max="9462" width="23.85546875" style="180" customWidth="1"/>
    <col min="9463" max="9463" width="40.140625" style="180" bestFit="1" customWidth="1"/>
    <col min="9464" max="9464" width="16.42578125" style="180" bestFit="1" customWidth="1"/>
    <col min="9465" max="9465" width="21.85546875" style="180" customWidth="1"/>
    <col min="9466" max="9466" width="19" style="180" customWidth="1"/>
    <col min="9467" max="9467" width="12.140625" style="180" customWidth="1"/>
    <col min="9468" max="9468" width="12.5703125" style="180" bestFit="1" customWidth="1"/>
    <col min="9469" max="9469" width="11" style="180" customWidth="1"/>
    <col min="9470" max="9470" width="18.28515625" style="180" bestFit="1" customWidth="1"/>
    <col min="9471" max="9471" width="13.5703125" style="180" customWidth="1"/>
    <col min="9472" max="9472" width="23.28515625" style="180" customWidth="1"/>
    <col min="9473" max="9473" width="11" style="180" customWidth="1"/>
    <col min="9474" max="9474" width="20.5703125" style="180" bestFit="1" customWidth="1"/>
    <col min="9475" max="9475" width="12.140625" style="180" bestFit="1" customWidth="1"/>
    <col min="9476" max="9476" width="18.5703125" style="180" bestFit="1" customWidth="1"/>
    <col min="9477" max="9477" width="16.42578125" style="180" customWidth="1"/>
    <col min="9478" max="9478" width="23.5703125" style="180" customWidth="1"/>
    <col min="9479" max="9479" width="9.140625" style="180" customWidth="1"/>
    <col min="9480" max="9480" width="21.5703125" style="180" customWidth="1"/>
    <col min="9481" max="9481" width="11.7109375" style="180" customWidth="1"/>
    <col min="9482" max="9482" width="21.28515625" style="180" bestFit="1" customWidth="1"/>
    <col min="9483" max="9487" width="11.5703125" style="180" customWidth="1"/>
    <col min="9488" max="9488" width="11.42578125" style="180"/>
    <col min="9489" max="9489" width="10" style="180" customWidth="1"/>
    <col min="9490" max="9709" width="11.42578125" style="180"/>
    <col min="9710" max="9710" width="2.7109375" style="180" customWidth="1"/>
    <col min="9711" max="9711" width="15.42578125" style="180" bestFit="1" customWidth="1"/>
    <col min="9712" max="9712" width="27.7109375" style="180" bestFit="1" customWidth="1"/>
    <col min="9713" max="9713" width="9.5703125" style="180" bestFit="1" customWidth="1"/>
    <col min="9714" max="9714" width="11.28515625" style="180" customWidth="1"/>
    <col min="9715" max="9715" width="4.7109375" style="180" customWidth="1"/>
    <col min="9716" max="9716" width="11.42578125" style="180"/>
    <col min="9717" max="9717" width="1.7109375" style="180" customWidth="1"/>
    <col min="9718" max="9718" width="23.85546875" style="180" customWidth="1"/>
    <col min="9719" max="9719" width="40.140625" style="180" bestFit="1" customWidth="1"/>
    <col min="9720" max="9720" width="16.42578125" style="180" bestFit="1" customWidth="1"/>
    <col min="9721" max="9721" width="21.85546875" style="180" customWidth="1"/>
    <col min="9722" max="9722" width="19" style="180" customWidth="1"/>
    <col min="9723" max="9723" width="12.140625" style="180" customWidth="1"/>
    <col min="9724" max="9724" width="12.5703125" style="180" bestFit="1" customWidth="1"/>
    <col min="9725" max="9725" width="11" style="180" customWidth="1"/>
    <col min="9726" max="9726" width="18.28515625" style="180" bestFit="1" customWidth="1"/>
    <col min="9727" max="9727" width="13.5703125" style="180" customWidth="1"/>
    <col min="9728" max="9728" width="23.28515625" style="180" customWidth="1"/>
    <col min="9729" max="9729" width="11" style="180" customWidth="1"/>
    <col min="9730" max="9730" width="20.5703125" style="180" bestFit="1" customWidth="1"/>
    <col min="9731" max="9731" width="12.140625" style="180" bestFit="1" customWidth="1"/>
    <col min="9732" max="9732" width="18.5703125" style="180" bestFit="1" customWidth="1"/>
    <col min="9733" max="9733" width="16.42578125" style="180" customWidth="1"/>
    <col min="9734" max="9734" width="23.5703125" style="180" customWidth="1"/>
    <col min="9735" max="9735" width="9.140625" style="180" customWidth="1"/>
    <col min="9736" max="9736" width="21.5703125" style="180" customWidth="1"/>
    <col min="9737" max="9737" width="11.7109375" style="180" customWidth="1"/>
    <col min="9738" max="9738" width="21.28515625" style="180" bestFit="1" customWidth="1"/>
    <col min="9739" max="9743" width="11.5703125" style="180" customWidth="1"/>
    <col min="9744" max="9744" width="11.42578125" style="180"/>
    <col min="9745" max="9745" width="10" style="180" customWidth="1"/>
    <col min="9746" max="9965" width="11.42578125" style="180"/>
    <col min="9966" max="9966" width="2.7109375" style="180" customWidth="1"/>
    <col min="9967" max="9967" width="15.42578125" style="180" bestFit="1" customWidth="1"/>
    <col min="9968" max="9968" width="27.7109375" style="180" bestFit="1" customWidth="1"/>
    <col min="9969" max="9969" width="9.5703125" style="180" bestFit="1" customWidth="1"/>
    <col min="9970" max="9970" width="11.28515625" style="180" customWidth="1"/>
    <col min="9971" max="9971" width="4.7109375" style="180" customWidth="1"/>
    <col min="9972" max="9972" width="11.42578125" style="180"/>
    <col min="9973" max="9973" width="1.7109375" style="180" customWidth="1"/>
    <col min="9974" max="9974" width="23.85546875" style="180" customWidth="1"/>
    <col min="9975" max="9975" width="40.140625" style="180" bestFit="1" customWidth="1"/>
    <col min="9976" max="9976" width="16.42578125" style="180" bestFit="1" customWidth="1"/>
    <col min="9977" max="9977" width="21.85546875" style="180" customWidth="1"/>
    <col min="9978" max="9978" width="19" style="180" customWidth="1"/>
    <col min="9979" max="9979" width="12.140625" style="180" customWidth="1"/>
    <col min="9980" max="9980" width="12.5703125" style="180" bestFit="1" customWidth="1"/>
    <col min="9981" max="9981" width="11" style="180" customWidth="1"/>
    <col min="9982" max="9982" width="18.28515625" style="180" bestFit="1" customWidth="1"/>
    <col min="9983" max="9983" width="13.5703125" style="180" customWidth="1"/>
    <col min="9984" max="9984" width="23.28515625" style="180" customWidth="1"/>
    <col min="9985" max="9985" width="11" style="180" customWidth="1"/>
    <col min="9986" max="9986" width="20.5703125" style="180" bestFit="1" customWidth="1"/>
    <col min="9987" max="9987" width="12.140625" style="180" bestFit="1" customWidth="1"/>
    <col min="9988" max="9988" width="18.5703125" style="180" bestFit="1" customWidth="1"/>
    <col min="9989" max="9989" width="16.42578125" style="180" customWidth="1"/>
    <col min="9990" max="9990" width="23.5703125" style="180" customWidth="1"/>
    <col min="9991" max="9991" width="9.140625" style="180" customWidth="1"/>
    <col min="9992" max="9992" width="21.5703125" style="180" customWidth="1"/>
    <col min="9993" max="9993" width="11.7109375" style="180" customWidth="1"/>
    <col min="9994" max="9994" width="21.28515625" style="180" bestFit="1" customWidth="1"/>
    <col min="9995" max="9999" width="11.5703125" style="180" customWidth="1"/>
    <col min="10000" max="10000" width="11.42578125" style="180"/>
    <col min="10001" max="10001" width="10" style="180" customWidth="1"/>
    <col min="10002" max="10221" width="11.42578125" style="180"/>
    <col min="10222" max="10222" width="2.7109375" style="180" customWidth="1"/>
    <col min="10223" max="10223" width="15.42578125" style="180" bestFit="1" customWidth="1"/>
    <col min="10224" max="10224" width="27.7109375" style="180" bestFit="1" customWidth="1"/>
    <col min="10225" max="10225" width="9.5703125" style="180" bestFit="1" customWidth="1"/>
    <col min="10226" max="10226" width="11.28515625" style="180" customWidth="1"/>
    <col min="10227" max="10227" width="4.7109375" style="180" customWidth="1"/>
    <col min="10228" max="10228" width="11.42578125" style="180"/>
    <col min="10229" max="10229" width="1.7109375" style="180" customWidth="1"/>
    <col min="10230" max="10230" width="23.85546875" style="180" customWidth="1"/>
    <col min="10231" max="10231" width="40.140625" style="180" bestFit="1" customWidth="1"/>
    <col min="10232" max="10232" width="16.42578125" style="180" bestFit="1" customWidth="1"/>
    <col min="10233" max="10233" width="21.85546875" style="180" customWidth="1"/>
    <col min="10234" max="10234" width="19" style="180" customWidth="1"/>
    <col min="10235" max="10235" width="12.140625" style="180" customWidth="1"/>
    <col min="10236" max="10236" width="12.5703125" style="180" bestFit="1" customWidth="1"/>
    <col min="10237" max="10237" width="11" style="180" customWidth="1"/>
    <col min="10238" max="10238" width="18.28515625" style="180" bestFit="1" customWidth="1"/>
    <col min="10239" max="10239" width="13.5703125" style="180" customWidth="1"/>
    <col min="10240" max="10240" width="23.28515625" style="180" customWidth="1"/>
    <col min="10241" max="10241" width="11" style="180" customWidth="1"/>
    <col min="10242" max="10242" width="20.5703125" style="180" bestFit="1" customWidth="1"/>
    <col min="10243" max="10243" width="12.140625" style="180" bestFit="1" customWidth="1"/>
    <col min="10244" max="10244" width="18.5703125" style="180" bestFit="1" customWidth="1"/>
    <col min="10245" max="10245" width="16.42578125" style="180" customWidth="1"/>
    <col min="10246" max="10246" width="23.5703125" style="180" customWidth="1"/>
    <col min="10247" max="10247" width="9.140625" style="180" customWidth="1"/>
    <col min="10248" max="10248" width="21.5703125" style="180" customWidth="1"/>
    <col min="10249" max="10249" width="11.7109375" style="180" customWidth="1"/>
    <col min="10250" max="10250" width="21.28515625" style="180" bestFit="1" customWidth="1"/>
    <col min="10251" max="10255" width="11.5703125" style="180" customWidth="1"/>
    <col min="10256" max="10256" width="11.42578125" style="180"/>
    <col min="10257" max="10257" width="10" style="180" customWidth="1"/>
    <col min="10258" max="10477" width="11.42578125" style="180"/>
    <col min="10478" max="10478" width="2.7109375" style="180" customWidth="1"/>
    <col min="10479" max="10479" width="15.42578125" style="180" bestFit="1" customWidth="1"/>
    <col min="10480" max="10480" width="27.7109375" style="180" bestFit="1" customWidth="1"/>
    <col min="10481" max="10481" width="9.5703125" style="180" bestFit="1" customWidth="1"/>
    <col min="10482" max="10482" width="11.28515625" style="180" customWidth="1"/>
    <col min="10483" max="10483" width="4.7109375" style="180" customWidth="1"/>
    <col min="10484" max="10484" width="11.42578125" style="180"/>
    <col min="10485" max="10485" width="1.7109375" style="180" customWidth="1"/>
    <col min="10486" max="10486" width="23.85546875" style="180" customWidth="1"/>
    <col min="10487" max="10487" width="40.140625" style="180" bestFit="1" customWidth="1"/>
    <col min="10488" max="10488" width="16.42578125" style="180" bestFit="1" customWidth="1"/>
    <col min="10489" max="10489" width="21.85546875" style="180" customWidth="1"/>
    <col min="10490" max="10490" width="19" style="180" customWidth="1"/>
    <col min="10491" max="10491" width="12.140625" style="180" customWidth="1"/>
    <col min="10492" max="10492" width="12.5703125" style="180" bestFit="1" customWidth="1"/>
    <col min="10493" max="10493" width="11" style="180" customWidth="1"/>
    <col min="10494" max="10494" width="18.28515625" style="180" bestFit="1" customWidth="1"/>
    <col min="10495" max="10495" width="13.5703125" style="180" customWidth="1"/>
    <col min="10496" max="10496" width="23.28515625" style="180" customWidth="1"/>
    <col min="10497" max="10497" width="11" style="180" customWidth="1"/>
    <col min="10498" max="10498" width="20.5703125" style="180" bestFit="1" customWidth="1"/>
    <col min="10499" max="10499" width="12.140625" style="180" bestFit="1" customWidth="1"/>
    <col min="10500" max="10500" width="18.5703125" style="180" bestFit="1" customWidth="1"/>
    <col min="10501" max="10501" width="16.42578125" style="180" customWidth="1"/>
    <col min="10502" max="10502" width="23.5703125" style="180" customWidth="1"/>
    <col min="10503" max="10503" width="9.140625" style="180" customWidth="1"/>
    <col min="10504" max="10504" width="21.5703125" style="180" customWidth="1"/>
    <col min="10505" max="10505" width="11.7109375" style="180" customWidth="1"/>
    <col min="10506" max="10506" width="21.28515625" style="180" bestFit="1" customWidth="1"/>
    <col min="10507" max="10511" width="11.5703125" style="180" customWidth="1"/>
    <col min="10512" max="10512" width="11.42578125" style="180"/>
    <col min="10513" max="10513" width="10" style="180" customWidth="1"/>
    <col min="10514" max="10733" width="11.42578125" style="180"/>
    <col min="10734" max="10734" width="2.7109375" style="180" customWidth="1"/>
    <col min="10735" max="10735" width="15.42578125" style="180" bestFit="1" customWidth="1"/>
    <col min="10736" max="10736" width="27.7109375" style="180" bestFit="1" customWidth="1"/>
    <col min="10737" max="10737" width="9.5703125" style="180" bestFit="1" customWidth="1"/>
    <col min="10738" max="10738" width="11.28515625" style="180" customWidth="1"/>
    <col min="10739" max="10739" width="4.7109375" style="180" customWidth="1"/>
    <col min="10740" max="10740" width="11.42578125" style="180"/>
    <col min="10741" max="10741" width="1.7109375" style="180" customWidth="1"/>
    <col min="10742" max="10742" width="23.85546875" style="180" customWidth="1"/>
    <col min="10743" max="10743" width="40.140625" style="180" bestFit="1" customWidth="1"/>
    <col min="10744" max="10744" width="16.42578125" style="180" bestFit="1" customWidth="1"/>
    <col min="10745" max="10745" width="21.85546875" style="180" customWidth="1"/>
    <col min="10746" max="10746" width="19" style="180" customWidth="1"/>
    <col min="10747" max="10747" width="12.140625" style="180" customWidth="1"/>
    <col min="10748" max="10748" width="12.5703125" style="180" bestFit="1" customWidth="1"/>
    <col min="10749" max="10749" width="11" style="180" customWidth="1"/>
    <col min="10750" max="10750" width="18.28515625" style="180" bestFit="1" customWidth="1"/>
    <col min="10751" max="10751" width="13.5703125" style="180" customWidth="1"/>
    <col min="10752" max="10752" width="23.28515625" style="180" customWidth="1"/>
    <col min="10753" max="10753" width="11" style="180" customWidth="1"/>
    <col min="10754" max="10754" width="20.5703125" style="180" bestFit="1" customWidth="1"/>
    <col min="10755" max="10755" width="12.140625" style="180" bestFit="1" customWidth="1"/>
    <col min="10756" max="10756" width="18.5703125" style="180" bestFit="1" customWidth="1"/>
    <col min="10757" max="10757" width="16.42578125" style="180" customWidth="1"/>
    <col min="10758" max="10758" width="23.5703125" style="180" customWidth="1"/>
    <col min="10759" max="10759" width="9.140625" style="180" customWidth="1"/>
    <col min="10760" max="10760" width="21.5703125" style="180" customWidth="1"/>
    <col min="10761" max="10761" width="11.7109375" style="180" customWidth="1"/>
    <col min="10762" max="10762" width="21.28515625" style="180" bestFit="1" customWidth="1"/>
    <col min="10763" max="10767" width="11.5703125" style="180" customWidth="1"/>
    <col min="10768" max="10768" width="11.42578125" style="180"/>
    <col min="10769" max="10769" width="10" style="180" customWidth="1"/>
    <col min="10770" max="10989" width="11.42578125" style="180"/>
    <col min="10990" max="10990" width="2.7109375" style="180" customWidth="1"/>
    <col min="10991" max="10991" width="15.42578125" style="180" bestFit="1" customWidth="1"/>
    <col min="10992" max="10992" width="27.7109375" style="180" bestFit="1" customWidth="1"/>
    <col min="10993" max="10993" width="9.5703125" style="180" bestFit="1" customWidth="1"/>
    <col min="10994" max="10994" width="11.28515625" style="180" customWidth="1"/>
    <col min="10995" max="10995" width="4.7109375" style="180" customWidth="1"/>
    <col min="10996" max="10996" width="11.42578125" style="180"/>
    <col min="10997" max="10997" width="1.7109375" style="180" customWidth="1"/>
    <col min="10998" max="10998" width="23.85546875" style="180" customWidth="1"/>
    <col min="10999" max="10999" width="40.140625" style="180" bestFit="1" customWidth="1"/>
    <col min="11000" max="11000" width="16.42578125" style="180" bestFit="1" customWidth="1"/>
    <col min="11001" max="11001" width="21.85546875" style="180" customWidth="1"/>
    <col min="11002" max="11002" width="19" style="180" customWidth="1"/>
    <col min="11003" max="11003" width="12.140625" style="180" customWidth="1"/>
    <col min="11004" max="11004" width="12.5703125" style="180" bestFit="1" customWidth="1"/>
    <col min="11005" max="11005" width="11" style="180" customWidth="1"/>
    <col min="11006" max="11006" width="18.28515625" style="180" bestFit="1" customWidth="1"/>
    <col min="11007" max="11007" width="13.5703125" style="180" customWidth="1"/>
    <col min="11008" max="11008" width="23.28515625" style="180" customWidth="1"/>
    <col min="11009" max="11009" width="11" style="180" customWidth="1"/>
    <col min="11010" max="11010" width="20.5703125" style="180" bestFit="1" customWidth="1"/>
    <col min="11011" max="11011" width="12.140625" style="180" bestFit="1" customWidth="1"/>
    <col min="11012" max="11012" width="18.5703125" style="180" bestFit="1" customWidth="1"/>
    <col min="11013" max="11013" width="16.42578125" style="180" customWidth="1"/>
    <col min="11014" max="11014" width="23.5703125" style="180" customWidth="1"/>
    <col min="11015" max="11015" width="9.140625" style="180" customWidth="1"/>
    <col min="11016" max="11016" width="21.5703125" style="180" customWidth="1"/>
    <col min="11017" max="11017" width="11.7109375" style="180" customWidth="1"/>
    <col min="11018" max="11018" width="21.28515625" style="180" bestFit="1" customWidth="1"/>
    <col min="11019" max="11023" width="11.5703125" style="180" customWidth="1"/>
    <col min="11024" max="11024" width="11.42578125" style="180"/>
    <col min="11025" max="11025" width="10" style="180" customWidth="1"/>
    <col min="11026" max="11245" width="11.42578125" style="180"/>
    <col min="11246" max="11246" width="2.7109375" style="180" customWidth="1"/>
    <col min="11247" max="11247" width="15.42578125" style="180" bestFit="1" customWidth="1"/>
    <col min="11248" max="11248" width="27.7109375" style="180" bestFit="1" customWidth="1"/>
    <col min="11249" max="11249" width="9.5703125" style="180" bestFit="1" customWidth="1"/>
    <col min="11250" max="11250" width="11.28515625" style="180" customWidth="1"/>
    <col min="11251" max="11251" width="4.7109375" style="180" customWidth="1"/>
    <col min="11252" max="11252" width="11.42578125" style="180"/>
    <col min="11253" max="11253" width="1.7109375" style="180" customWidth="1"/>
    <col min="11254" max="11254" width="23.85546875" style="180" customWidth="1"/>
    <col min="11255" max="11255" width="40.140625" style="180" bestFit="1" customWidth="1"/>
    <col min="11256" max="11256" width="16.42578125" style="180" bestFit="1" customWidth="1"/>
    <col min="11257" max="11257" width="21.85546875" style="180" customWidth="1"/>
    <col min="11258" max="11258" width="19" style="180" customWidth="1"/>
    <col min="11259" max="11259" width="12.140625" style="180" customWidth="1"/>
    <col min="11260" max="11260" width="12.5703125" style="180" bestFit="1" customWidth="1"/>
    <col min="11261" max="11261" width="11" style="180" customWidth="1"/>
    <col min="11262" max="11262" width="18.28515625" style="180" bestFit="1" customWidth="1"/>
    <col min="11263" max="11263" width="13.5703125" style="180" customWidth="1"/>
    <col min="11264" max="11264" width="23.28515625" style="180" customWidth="1"/>
    <col min="11265" max="11265" width="11" style="180" customWidth="1"/>
    <col min="11266" max="11266" width="20.5703125" style="180" bestFit="1" customWidth="1"/>
    <col min="11267" max="11267" width="12.140625" style="180" bestFit="1" customWidth="1"/>
    <col min="11268" max="11268" width="18.5703125" style="180" bestFit="1" customWidth="1"/>
    <col min="11269" max="11269" width="16.42578125" style="180" customWidth="1"/>
    <col min="11270" max="11270" width="23.5703125" style="180" customWidth="1"/>
    <col min="11271" max="11271" width="9.140625" style="180" customWidth="1"/>
    <col min="11272" max="11272" width="21.5703125" style="180" customWidth="1"/>
    <col min="11273" max="11273" width="11.7109375" style="180" customWidth="1"/>
    <col min="11274" max="11274" width="21.28515625" style="180" bestFit="1" customWidth="1"/>
    <col min="11275" max="11279" width="11.5703125" style="180" customWidth="1"/>
    <col min="11280" max="11280" width="11.42578125" style="180"/>
    <col min="11281" max="11281" width="10" style="180" customWidth="1"/>
    <col min="11282" max="11501" width="11.42578125" style="180"/>
    <col min="11502" max="11502" width="2.7109375" style="180" customWidth="1"/>
    <col min="11503" max="11503" width="15.42578125" style="180" bestFit="1" customWidth="1"/>
    <col min="11504" max="11504" width="27.7109375" style="180" bestFit="1" customWidth="1"/>
    <col min="11505" max="11505" width="9.5703125" style="180" bestFit="1" customWidth="1"/>
    <col min="11506" max="11506" width="11.28515625" style="180" customWidth="1"/>
    <col min="11507" max="11507" width="4.7109375" style="180" customWidth="1"/>
    <col min="11508" max="11508" width="11.42578125" style="180"/>
    <col min="11509" max="11509" width="1.7109375" style="180" customWidth="1"/>
    <col min="11510" max="11510" width="23.85546875" style="180" customWidth="1"/>
    <col min="11511" max="11511" width="40.140625" style="180" bestFit="1" customWidth="1"/>
    <col min="11512" max="11512" width="16.42578125" style="180" bestFit="1" customWidth="1"/>
    <col min="11513" max="11513" width="21.85546875" style="180" customWidth="1"/>
    <col min="11514" max="11514" width="19" style="180" customWidth="1"/>
    <col min="11515" max="11515" width="12.140625" style="180" customWidth="1"/>
    <col min="11516" max="11516" width="12.5703125" style="180" bestFit="1" customWidth="1"/>
    <col min="11517" max="11517" width="11" style="180" customWidth="1"/>
    <col min="11518" max="11518" width="18.28515625" style="180" bestFit="1" customWidth="1"/>
    <col min="11519" max="11519" width="13.5703125" style="180" customWidth="1"/>
    <col min="11520" max="11520" width="23.28515625" style="180" customWidth="1"/>
    <col min="11521" max="11521" width="11" style="180" customWidth="1"/>
    <col min="11522" max="11522" width="20.5703125" style="180" bestFit="1" customWidth="1"/>
    <col min="11523" max="11523" width="12.140625" style="180" bestFit="1" customWidth="1"/>
    <col min="11524" max="11524" width="18.5703125" style="180" bestFit="1" customWidth="1"/>
    <col min="11525" max="11525" width="16.42578125" style="180" customWidth="1"/>
    <col min="11526" max="11526" width="23.5703125" style="180" customWidth="1"/>
    <col min="11527" max="11527" width="9.140625" style="180" customWidth="1"/>
    <col min="11528" max="11528" width="21.5703125" style="180" customWidth="1"/>
    <col min="11529" max="11529" width="11.7109375" style="180" customWidth="1"/>
    <col min="11530" max="11530" width="21.28515625" style="180" bestFit="1" customWidth="1"/>
    <col min="11531" max="11535" width="11.5703125" style="180" customWidth="1"/>
    <col min="11536" max="11536" width="11.42578125" style="180"/>
    <col min="11537" max="11537" width="10" style="180" customWidth="1"/>
    <col min="11538" max="11757" width="11.42578125" style="180"/>
    <col min="11758" max="11758" width="2.7109375" style="180" customWidth="1"/>
    <col min="11759" max="11759" width="15.42578125" style="180" bestFit="1" customWidth="1"/>
    <col min="11760" max="11760" width="27.7109375" style="180" bestFit="1" customWidth="1"/>
    <col min="11761" max="11761" width="9.5703125" style="180" bestFit="1" customWidth="1"/>
    <col min="11762" max="11762" width="11.28515625" style="180" customWidth="1"/>
    <col min="11763" max="11763" width="4.7109375" style="180" customWidth="1"/>
    <col min="11764" max="11764" width="11.42578125" style="180"/>
    <col min="11765" max="11765" width="1.7109375" style="180" customWidth="1"/>
    <col min="11766" max="11766" width="23.85546875" style="180" customWidth="1"/>
    <col min="11767" max="11767" width="40.140625" style="180" bestFit="1" customWidth="1"/>
    <col min="11768" max="11768" width="16.42578125" style="180" bestFit="1" customWidth="1"/>
    <col min="11769" max="11769" width="21.85546875" style="180" customWidth="1"/>
    <col min="11770" max="11770" width="19" style="180" customWidth="1"/>
    <col min="11771" max="11771" width="12.140625" style="180" customWidth="1"/>
    <col min="11772" max="11772" width="12.5703125" style="180" bestFit="1" customWidth="1"/>
    <col min="11773" max="11773" width="11" style="180" customWidth="1"/>
    <col min="11774" max="11774" width="18.28515625" style="180" bestFit="1" customWidth="1"/>
    <col min="11775" max="11775" width="13.5703125" style="180" customWidth="1"/>
    <col min="11776" max="11776" width="23.28515625" style="180" customWidth="1"/>
    <col min="11777" max="11777" width="11" style="180" customWidth="1"/>
    <col min="11778" max="11778" width="20.5703125" style="180" bestFit="1" customWidth="1"/>
    <col min="11779" max="11779" width="12.140625" style="180" bestFit="1" customWidth="1"/>
    <col min="11780" max="11780" width="18.5703125" style="180" bestFit="1" customWidth="1"/>
    <col min="11781" max="11781" width="16.42578125" style="180" customWidth="1"/>
    <col min="11782" max="11782" width="23.5703125" style="180" customWidth="1"/>
    <col min="11783" max="11783" width="9.140625" style="180" customWidth="1"/>
    <col min="11784" max="11784" width="21.5703125" style="180" customWidth="1"/>
    <col min="11785" max="11785" width="11.7109375" style="180" customWidth="1"/>
    <col min="11786" max="11786" width="21.28515625" style="180" bestFit="1" customWidth="1"/>
    <col min="11787" max="11791" width="11.5703125" style="180" customWidth="1"/>
    <col min="11792" max="11792" width="11.42578125" style="180"/>
    <col min="11793" max="11793" width="10" style="180" customWidth="1"/>
    <col min="11794" max="12013" width="11.42578125" style="180"/>
    <col min="12014" max="12014" width="2.7109375" style="180" customWidth="1"/>
    <col min="12015" max="12015" width="15.42578125" style="180" bestFit="1" customWidth="1"/>
    <col min="12016" max="12016" width="27.7109375" style="180" bestFit="1" customWidth="1"/>
    <col min="12017" max="12017" width="9.5703125" style="180" bestFit="1" customWidth="1"/>
    <col min="12018" max="12018" width="11.28515625" style="180" customWidth="1"/>
    <col min="12019" max="12019" width="4.7109375" style="180" customWidth="1"/>
    <col min="12020" max="12020" width="11.42578125" style="180"/>
    <col min="12021" max="12021" width="1.7109375" style="180" customWidth="1"/>
    <col min="12022" max="12022" width="23.85546875" style="180" customWidth="1"/>
    <col min="12023" max="12023" width="40.140625" style="180" bestFit="1" customWidth="1"/>
    <col min="12024" max="12024" width="16.42578125" style="180" bestFit="1" customWidth="1"/>
    <col min="12025" max="12025" width="21.85546875" style="180" customWidth="1"/>
    <col min="12026" max="12026" width="19" style="180" customWidth="1"/>
    <col min="12027" max="12027" width="12.140625" style="180" customWidth="1"/>
    <col min="12028" max="12028" width="12.5703125" style="180" bestFit="1" customWidth="1"/>
    <col min="12029" max="12029" width="11" style="180" customWidth="1"/>
    <col min="12030" max="12030" width="18.28515625" style="180" bestFit="1" customWidth="1"/>
    <col min="12031" max="12031" width="13.5703125" style="180" customWidth="1"/>
    <col min="12032" max="12032" width="23.28515625" style="180" customWidth="1"/>
    <col min="12033" max="12033" width="11" style="180" customWidth="1"/>
    <col min="12034" max="12034" width="20.5703125" style="180" bestFit="1" customWidth="1"/>
    <col min="12035" max="12035" width="12.140625" style="180" bestFit="1" customWidth="1"/>
    <col min="12036" max="12036" width="18.5703125" style="180" bestFit="1" customWidth="1"/>
    <col min="12037" max="12037" width="16.42578125" style="180" customWidth="1"/>
    <col min="12038" max="12038" width="23.5703125" style="180" customWidth="1"/>
    <col min="12039" max="12039" width="9.140625" style="180" customWidth="1"/>
    <col min="12040" max="12040" width="21.5703125" style="180" customWidth="1"/>
    <col min="12041" max="12041" width="11.7109375" style="180" customWidth="1"/>
    <col min="12042" max="12042" width="21.28515625" style="180" bestFit="1" customWidth="1"/>
    <col min="12043" max="12047" width="11.5703125" style="180" customWidth="1"/>
    <col min="12048" max="12048" width="11.42578125" style="180"/>
    <col min="12049" max="12049" width="10" style="180" customWidth="1"/>
    <col min="12050" max="12269" width="11.42578125" style="180"/>
    <col min="12270" max="12270" width="2.7109375" style="180" customWidth="1"/>
    <col min="12271" max="12271" width="15.42578125" style="180" bestFit="1" customWidth="1"/>
    <col min="12272" max="12272" width="27.7109375" style="180" bestFit="1" customWidth="1"/>
    <col min="12273" max="12273" width="9.5703125" style="180" bestFit="1" customWidth="1"/>
    <col min="12274" max="12274" width="11.28515625" style="180" customWidth="1"/>
    <col min="12275" max="12275" width="4.7109375" style="180" customWidth="1"/>
    <col min="12276" max="12276" width="11.42578125" style="180"/>
    <col min="12277" max="12277" width="1.7109375" style="180" customWidth="1"/>
    <col min="12278" max="12278" width="23.85546875" style="180" customWidth="1"/>
    <col min="12279" max="12279" width="40.140625" style="180" bestFit="1" customWidth="1"/>
    <col min="12280" max="12280" width="16.42578125" style="180" bestFit="1" customWidth="1"/>
    <col min="12281" max="12281" width="21.85546875" style="180" customWidth="1"/>
    <col min="12282" max="12282" width="19" style="180" customWidth="1"/>
    <col min="12283" max="12283" width="12.140625" style="180" customWidth="1"/>
    <col min="12284" max="12284" width="12.5703125" style="180" bestFit="1" customWidth="1"/>
    <col min="12285" max="12285" width="11" style="180" customWidth="1"/>
    <col min="12286" max="12286" width="18.28515625" style="180" bestFit="1" customWidth="1"/>
    <col min="12287" max="12287" width="13.5703125" style="180" customWidth="1"/>
    <col min="12288" max="12288" width="23.28515625" style="180" customWidth="1"/>
    <col min="12289" max="12289" width="11" style="180" customWidth="1"/>
    <col min="12290" max="12290" width="20.5703125" style="180" bestFit="1" customWidth="1"/>
    <col min="12291" max="12291" width="12.140625" style="180" bestFit="1" customWidth="1"/>
    <col min="12292" max="12292" width="18.5703125" style="180" bestFit="1" customWidth="1"/>
    <col min="12293" max="12293" width="16.42578125" style="180" customWidth="1"/>
    <col min="12294" max="12294" width="23.5703125" style="180" customWidth="1"/>
    <col min="12295" max="12295" width="9.140625" style="180" customWidth="1"/>
    <col min="12296" max="12296" width="21.5703125" style="180" customWidth="1"/>
    <col min="12297" max="12297" width="11.7109375" style="180" customWidth="1"/>
    <col min="12298" max="12298" width="21.28515625" style="180" bestFit="1" customWidth="1"/>
    <col min="12299" max="12303" width="11.5703125" style="180" customWidth="1"/>
    <col min="12304" max="12304" width="11.42578125" style="180"/>
    <col min="12305" max="12305" width="10" style="180" customWidth="1"/>
    <col min="12306" max="12525" width="11.42578125" style="180"/>
    <col min="12526" max="12526" width="2.7109375" style="180" customWidth="1"/>
    <col min="12527" max="12527" width="15.42578125" style="180" bestFit="1" customWidth="1"/>
    <col min="12528" max="12528" width="27.7109375" style="180" bestFit="1" customWidth="1"/>
    <col min="12529" max="12529" width="9.5703125" style="180" bestFit="1" customWidth="1"/>
    <col min="12530" max="12530" width="11.28515625" style="180" customWidth="1"/>
    <col min="12531" max="12531" width="4.7109375" style="180" customWidth="1"/>
    <col min="12532" max="12532" width="11.42578125" style="180"/>
    <col min="12533" max="12533" width="1.7109375" style="180" customWidth="1"/>
    <col min="12534" max="12534" width="23.85546875" style="180" customWidth="1"/>
    <col min="12535" max="12535" width="40.140625" style="180" bestFit="1" customWidth="1"/>
    <col min="12536" max="12536" width="16.42578125" style="180" bestFit="1" customWidth="1"/>
    <col min="12537" max="12537" width="21.85546875" style="180" customWidth="1"/>
    <col min="12538" max="12538" width="19" style="180" customWidth="1"/>
    <col min="12539" max="12539" width="12.140625" style="180" customWidth="1"/>
    <col min="12540" max="12540" width="12.5703125" style="180" bestFit="1" customWidth="1"/>
    <col min="12541" max="12541" width="11" style="180" customWidth="1"/>
    <col min="12542" max="12542" width="18.28515625" style="180" bestFit="1" customWidth="1"/>
    <col min="12543" max="12543" width="13.5703125" style="180" customWidth="1"/>
    <col min="12544" max="12544" width="23.28515625" style="180" customWidth="1"/>
    <col min="12545" max="12545" width="11" style="180" customWidth="1"/>
    <col min="12546" max="12546" width="20.5703125" style="180" bestFit="1" customWidth="1"/>
    <col min="12547" max="12547" width="12.140625" style="180" bestFit="1" customWidth="1"/>
    <col min="12548" max="12548" width="18.5703125" style="180" bestFit="1" customWidth="1"/>
    <col min="12549" max="12549" width="16.42578125" style="180" customWidth="1"/>
    <col min="12550" max="12550" width="23.5703125" style="180" customWidth="1"/>
    <col min="12551" max="12551" width="9.140625" style="180" customWidth="1"/>
    <col min="12552" max="12552" width="21.5703125" style="180" customWidth="1"/>
    <col min="12553" max="12553" width="11.7109375" style="180" customWidth="1"/>
    <col min="12554" max="12554" width="21.28515625" style="180" bestFit="1" customWidth="1"/>
    <col min="12555" max="12559" width="11.5703125" style="180" customWidth="1"/>
    <col min="12560" max="12560" width="11.42578125" style="180"/>
    <col min="12561" max="12561" width="10" style="180" customWidth="1"/>
    <col min="12562" max="12781" width="11.42578125" style="180"/>
    <col min="12782" max="12782" width="2.7109375" style="180" customWidth="1"/>
    <col min="12783" max="12783" width="15.42578125" style="180" bestFit="1" customWidth="1"/>
    <col min="12784" max="12784" width="27.7109375" style="180" bestFit="1" customWidth="1"/>
    <col min="12785" max="12785" width="9.5703125" style="180" bestFit="1" customWidth="1"/>
    <col min="12786" max="12786" width="11.28515625" style="180" customWidth="1"/>
    <col min="12787" max="12787" width="4.7109375" style="180" customWidth="1"/>
    <col min="12788" max="12788" width="11.42578125" style="180"/>
    <col min="12789" max="12789" width="1.7109375" style="180" customWidth="1"/>
    <col min="12790" max="12790" width="23.85546875" style="180" customWidth="1"/>
    <col min="12791" max="12791" width="40.140625" style="180" bestFit="1" customWidth="1"/>
    <col min="12792" max="12792" width="16.42578125" style="180" bestFit="1" customWidth="1"/>
    <col min="12793" max="12793" width="21.85546875" style="180" customWidth="1"/>
    <col min="12794" max="12794" width="19" style="180" customWidth="1"/>
    <col min="12795" max="12795" width="12.140625" style="180" customWidth="1"/>
    <col min="12796" max="12796" width="12.5703125" style="180" bestFit="1" customWidth="1"/>
    <col min="12797" max="12797" width="11" style="180" customWidth="1"/>
    <col min="12798" max="12798" width="18.28515625" style="180" bestFit="1" customWidth="1"/>
    <col min="12799" max="12799" width="13.5703125" style="180" customWidth="1"/>
    <col min="12800" max="12800" width="23.28515625" style="180" customWidth="1"/>
    <col min="12801" max="12801" width="11" style="180" customWidth="1"/>
    <col min="12802" max="12802" width="20.5703125" style="180" bestFit="1" customWidth="1"/>
    <col min="12803" max="12803" width="12.140625" style="180" bestFit="1" customWidth="1"/>
    <col min="12804" max="12804" width="18.5703125" style="180" bestFit="1" customWidth="1"/>
    <col min="12805" max="12805" width="16.42578125" style="180" customWidth="1"/>
    <col min="12806" max="12806" width="23.5703125" style="180" customWidth="1"/>
    <col min="12807" max="12807" width="9.140625" style="180" customWidth="1"/>
    <col min="12808" max="12808" width="21.5703125" style="180" customWidth="1"/>
    <col min="12809" max="12809" width="11.7109375" style="180" customWidth="1"/>
    <col min="12810" max="12810" width="21.28515625" style="180" bestFit="1" customWidth="1"/>
    <col min="12811" max="12815" width="11.5703125" style="180" customWidth="1"/>
    <col min="12816" max="12816" width="11.42578125" style="180"/>
    <col min="12817" max="12817" width="10" style="180" customWidth="1"/>
    <col min="12818" max="13037" width="11.42578125" style="180"/>
    <col min="13038" max="13038" width="2.7109375" style="180" customWidth="1"/>
    <col min="13039" max="13039" width="15.42578125" style="180" bestFit="1" customWidth="1"/>
    <col min="13040" max="13040" width="27.7109375" style="180" bestFit="1" customWidth="1"/>
    <col min="13041" max="13041" width="9.5703125" style="180" bestFit="1" customWidth="1"/>
    <col min="13042" max="13042" width="11.28515625" style="180" customWidth="1"/>
    <col min="13043" max="13043" width="4.7109375" style="180" customWidth="1"/>
    <col min="13044" max="13044" width="11.42578125" style="180"/>
    <col min="13045" max="13045" width="1.7109375" style="180" customWidth="1"/>
    <col min="13046" max="13046" width="23.85546875" style="180" customWidth="1"/>
    <col min="13047" max="13047" width="40.140625" style="180" bestFit="1" customWidth="1"/>
    <col min="13048" max="13048" width="16.42578125" style="180" bestFit="1" customWidth="1"/>
    <col min="13049" max="13049" width="21.85546875" style="180" customWidth="1"/>
    <col min="13050" max="13050" width="19" style="180" customWidth="1"/>
    <col min="13051" max="13051" width="12.140625" style="180" customWidth="1"/>
    <col min="13052" max="13052" width="12.5703125" style="180" bestFit="1" customWidth="1"/>
    <col min="13053" max="13053" width="11" style="180" customWidth="1"/>
    <col min="13054" max="13054" width="18.28515625" style="180" bestFit="1" customWidth="1"/>
    <col min="13055" max="13055" width="13.5703125" style="180" customWidth="1"/>
    <col min="13056" max="13056" width="23.28515625" style="180" customWidth="1"/>
    <col min="13057" max="13057" width="11" style="180" customWidth="1"/>
    <col min="13058" max="13058" width="20.5703125" style="180" bestFit="1" customWidth="1"/>
    <col min="13059" max="13059" width="12.140625" style="180" bestFit="1" customWidth="1"/>
    <col min="13060" max="13060" width="18.5703125" style="180" bestFit="1" customWidth="1"/>
    <col min="13061" max="13061" width="16.42578125" style="180" customWidth="1"/>
    <col min="13062" max="13062" width="23.5703125" style="180" customWidth="1"/>
    <col min="13063" max="13063" width="9.140625" style="180" customWidth="1"/>
    <col min="13064" max="13064" width="21.5703125" style="180" customWidth="1"/>
    <col min="13065" max="13065" width="11.7109375" style="180" customWidth="1"/>
    <col min="13066" max="13066" width="21.28515625" style="180" bestFit="1" customWidth="1"/>
    <col min="13067" max="13071" width="11.5703125" style="180" customWidth="1"/>
    <col min="13072" max="13072" width="11.42578125" style="180"/>
    <col min="13073" max="13073" width="10" style="180" customWidth="1"/>
    <col min="13074" max="13293" width="11.42578125" style="180"/>
    <col min="13294" max="13294" width="2.7109375" style="180" customWidth="1"/>
    <col min="13295" max="13295" width="15.42578125" style="180" bestFit="1" customWidth="1"/>
    <col min="13296" max="13296" width="27.7109375" style="180" bestFit="1" customWidth="1"/>
    <col min="13297" max="13297" width="9.5703125" style="180" bestFit="1" customWidth="1"/>
    <col min="13298" max="13298" width="11.28515625" style="180" customWidth="1"/>
    <col min="13299" max="13299" width="4.7109375" style="180" customWidth="1"/>
    <col min="13300" max="13300" width="11.42578125" style="180"/>
    <col min="13301" max="13301" width="1.7109375" style="180" customWidth="1"/>
    <col min="13302" max="13302" width="23.85546875" style="180" customWidth="1"/>
    <col min="13303" max="13303" width="40.140625" style="180" bestFit="1" customWidth="1"/>
    <col min="13304" max="13304" width="16.42578125" style="180" bestFit="1" customWidth="1"/>
    <col min="13305" max="13305" width="21.85546875" style="180" customWidth="1"/>
    <col min="13306" max="13306" width="19" style="180" customWidth="1"/>
    <col min="13307" max="13307" width="12.140625" style="180" customWidth="1"/>
    <col min="13308" max="13308" width="12.5703125" style="180" bestFit="1" customWidth="1"/>
    <col min="13309" max="13309" width="11" style="180" customWidth="1"/>
    <col min="13310" max="13310" width="18.28515625" style="180" bestFit="1" customWidth="1"/>
    <col min="13311" max="13311" width="13.5703125" style="180" customWidth="1"/>
    <col min="13312" max="13312" width="23.28515625" style="180" customWidth="1"/>
    <col min="13313" max="13313" width="11" style="180" customWidth="1"/>
    <col min="13314" max="13314" width="20.5703125" style="180" bestFit="1" customWidth="1"/>
    <col min="13315" max="13315" width="12.140625" style="180" bestFit="1" customWidth="1"/>
    <col min="13316" max="13316" width="18.5703125" style="180" bestFit="1" customWidth="1"/>
    <col min="13317" max="13317" width="16.42578125" style="180" customWidth="1"/>
    <col min="13318" max="13318" width="23.5703125" style="180" customWidth="1"/>
    <col min="13319" max="13319" width="9.140625" style="180" customWidth="1"/>
    <col min="13320" max="13320" width="21.5703125" style="180" customWidth="1"/>
    <col min="13321" max="13321" width="11.7109375" style="180" customWidth="1"/>
    <col min="13322" max="13322" width="21.28515625" style="180" bestFit="1" customWidth="1"/>
    <col min="13323" max="13327" width="11.5703125" style="180" customWidth="1"/>
    <col min="13328" max="13328" width="11.42578125" style="180"/>
    <col min="13329" max="13329" width="10" style="180" customWidth="1"/>
    <col min="13330" max="13549" width="11.42578125" style="180"/>
    <col min="13550" max="13550" width="2.7109375" style="180" customWidth="1"/>
    <col min="13551" max="13551" width="15.42578125" style="180" bestFit="1" customWidth="1"/>
    <col min="13552" max="13552" width="27.7109375" style="180" bestFit="1" customWidth="1"/>
    <col min="13553" max="13553" width="9.5703125" style="180" bestFit="1" customWidth="1"/>
    <col min="13554" max="13554" width="11.28515625" style="180" customWidth="1"/>
    <col min="13555" max="13555" width="4.7109375" style="180" customWidth="1"/>
    <col min="13556" max="13556" width="11.42578125" style="180"/>
    <col min="13557" max="13557" width="1.7109375" style="180" customWidth="1"/>
    <col min="13558" max="13558" width="23.85546875" style="180" customWidth="1"/>
    <col min="13559" max="13559" width="40.140625" style="180" bestFit="1" customWidth="1"/>
    <col min="13560" max="13560" width="16.42578125" style="180" bestFit="1" customWidth="1"/>
    <col min="13561" max="13561" width="21.85546875" style="180" customWidth="1"/>
    <col min="13562" max="13562" width="19" style="180" customWidth="1"/>
    <col min="13563" max="13563" width="12.140625" style="180" customWidth="1"/>
    <col min="13564" max="13564" width="12.5703125" style="180" bestFit="1" customWidth="1"/>
    <col min="13565" max="13565" width="11" style="180" customWidth="1"/>
    <col min="13566" max="13566" width="18.28515625" style="180" bestFit="1" customWidth="1"/>
    <col min="13567" max="13567" width="13.5703125" style="180" customWidth="1"/>
    <col min="13568" max="13568" width="23.28515625" style="180" customWidth="1"/>
    <col min="13569" max="13569" width="11" style="180" customWidth="1"/>
    <col min="13570" max="13570" width="20.5703125" style="180" bestFit="1" customWidth="1"/>
    <col min="13571" max="13571" width="12.140625" style="180" bestFit="1" customWidth="1"/>
    <col min="13572" max="13572" width="18.5703125" style="180" bestFit="1" customWidth="1"/>
    <col min="13573" max="13573" width="16.42578125" style="180" customWidth="1"/>
    <col min="13574" max="13574" width="23.5703125" style="180" customWidth="1"/>
    <col min="13575" max="13575" width="9.140625" style="180" customWidth="1"/>
    <col min="13576" max="13576" width="21.5703125" style="180" customWidth="1"/>
    <col min="13577" max="13577" width="11.7109375" style="180" customWidth="1"/>
    <col min="13578" max="13578" width="21.28515625" style="180" bestFit="1" customWidth="1"/>
    <col min="13579" max="13583" width="11.5703125" style="180" customWidth="1"/>
    <col min="13584" max="13584" width="11.42578125" style="180"/>
    <col min="13585" max="13585" width="10" style="180" customWidth="1"/>
    <col min="13586" max="13805" width="11.42578125" style="180"/>
    <col min="13806" max="13806" width="2.7109375" style="180" customWidth="1"/>
    <col min="13807" max="13807" width="15.42578125" style="180" bestFit="1" customWidth="1"/>
    <col min="13808" max="13808" width="27.7109375" style="180" bestFit="1" customWidth="1"/>
    <col min="13809" max="13809" width="9.5703125" style="180" bestFit="1" customWidth="1"/>
    <col min="13810" max="13810" width="11.28515625" style="180" customWidth="1"/>
    <col min="13811" max="13811" width="4.7109375" style="180" customWidth="1"/>
    <col min="13812" max="13812" width="11.42578125" style="180"/>
    <col min="13813" max="13813" width="1.7109375" style="180" customWidth="1"/>
    <col min="13814" max="13814" width="23.85546875" style="180" customWidth="1"/>
    <col min="13815" max="13815" width="40.140625" style="180" bestFit="1" customWidth="1"/>
    <col min="13816" max="13816" width="16.42578125" style="180" bestFit="1" customWidth="1"/>
    <col min="13817" max="13817" width="21.85546875" style="180" customWidth="1"/>
    <col min="13818" max="13818" width="19" style="180" customWidth="1"/>
    <col min="13819" max="13819" width="12.140625" style="180" customWidth="1"/>
    <col min="13820" max="13820" width="12.5703125" style="180" bestFit="1" customWidth="1"/>
    <col min="13821" max="13821" width="11" style="180" customWidth="1"/>
    <col min="13822" max="13822" width="18.28515625" style="180" bestFit="1" customWidth="1"/>
    <col min="13823" max="13823" width="13.5703125" style="180" customWidth="1"/>
    <col min="13824" max="13824" width="23.28515625" style="180" customWidth="1"/>
    <col min="13825" max="13825" width="11" style="180" customWidth="1"/>
    <col min="13826" max="13826" width="20.5703125" style="180" bestFit="1" customWidth="1"/>
    <col min="13827" max="13827" width="12.140625" style="180" bestFit="1" customWidth="1"/>
    <col min="13828" max="13828" width="18.5703125" style="180" bestFit="1" customWidth="1"/>
    <col min="13829" max="13829" width="16.42578125" style="180" customWidth="1"/>
    <col min="13830" max="13830" width="23.5703125" style="180" customWidth="1"/>
    <col min="13831" max="13831" width="9.140625" style="180" customWidth="1"/>
    <col min="13832" max="13832" width="21.5703125" style="180" customWidth="1"/>
    <col min="13833" max="13833" width="11.7109375" style="180" customWidth="1"/>
    <col min="13834" max="13834" width="21.28515625" style="180" bestFit="1" customWidth="1"/>
    <col min="13835" max="13839" width="11.5703125" style="180" customWidth="1"/>
    <col min="13840" max="13840" width="11.42578125" style="180"/>
    <col min="13841" max="13841" width="10" style="180" customWidth="1"/>
    <col min="13842" max="14061" width="11.42578125" style="180"/>
    <col min="14062" max="14062" width="2.7109375" style="180" customWidth="1"/>
    <col min="14063" max="14063" width="15.42578125" style="180" bestFit="1" customWidth="1"/>
    <col min="14064" max="14064" width="27.7109375" style="180" bestFit="1" customWidth="1"/>
    <col min="14065" max="14065" width="9.5703125" style="180" bestFit="1" customWidth="1"/>
    <col min="14066" max="14066" width="11.28515625" style="180" customWidth="1"/>
    <col min="14067" max="14067" width="4.7109375" style="180" customWidth="1"/>
    <col min="14068" max="14068" width="11.42578125" style="180"/>
    <col min="14069" max="14069" width="1.7109375" style="180" customWidth="1"/>
    <col min="14070" max="14070" width="23.85546875" style="180" customWidth="1"/>
    <col min="14071" max="14071" width="40.140625" style="180" bestFit="1" customWidth="1"/>
    <col min="14072" max="14072" width="16.42578125" style="180" bestFit="1" customWidth="1"/>
    <col min="14073" max="14073" width="21.85546875" style="180" customWidth="1"/>
    <col min="14074" max="14074" width="19" style="180" customWidth="1"/>
    <col min="14075" max="14075" width="12.140625" style="180" customWidth="1"/>
    <col min="14076" max="14076" width="12.5703125" style="180" bestFit="1" customWidth="1"/>
    <col min="14077" max="14077" width="11" style="180" customWidth="1"/>
    <col min="14078" max="14078" width="18.28515625" style="180" bestFit="1" customWidth="1"/>
    <col min="14079" max="14079" width="13.5703125" style="180" customWidth="1"/>
    <col min="14080" max="14080" width="23.28515625" style="180" customWidth="1"/>
    <col min="14081" max="14081" width="11" style="180" customWidth="1"/>
    <col min="14082" max="14082" width="20.5703125" style="180" bestFit="1" customWidth="1"/>
    <col min="14083" max="14083" width="12.140625" style="180" bestFit="1" customWidth="1"/>
    <col min="14084" max="14084" width="18.5703125" style="180" bestFit="1" customWidth="1"/>
    <col min="14085" max="14085" width="16.42578125" style="180" customWidth="1"/>
    <col min="14086" max="14086" width="23.5703125" style="180" customWidth="1"/>
    <col min="14087" max="14087" width="9.140625" style="180" customWidth="1"/>
    <col min="14088" max="14088" width="21.5703125" style="180" customWidth="1"/>
    <col min="14089" max="14089" width="11.7109375" style="180" customWidth="1"/>
    <col min="14090" max="14090" width="21.28515625" style="180" bestFit="1" customWidth="1"/>
    <col min="14091" max="14095" width="11.5703125" style="180" customWidth="1"/>
    <col min="14096" max="14096" width="11.42578125" style="180"/>
    <col min="14097" max="14097" width="10" style="180" customWidth="1"/>
    <col min="14098" max="14317" width="11.42578125" style="180"/>
    <col min="14318" max="14318" width="2.7109375" style="180" customWidth="1"/>
    <col min="14319" max="14319" width="15.42578125" style="180" bestFit="1" customWidth="1"/>
    <col min="14320" max="14320" width="27.7109375" style="180" bestFit="1" customWidth="1"/>
    <col min="14321" max="14321" width="9.5703125" style="180" bestFit="1" customWidth="1"/>
    <col min="14322" max="14322" width="11.28515625" style="180" customWidth="1"/>
    <col min="14323" max="14323" width="4.7109375" style="180" customWidth="1"/>
    <col min="14324" max="14324" width="11.42578125" style="180"/>
    <col min="14325" max="14325" width="1.7109375" style="180" customWidth="1"/>
    <col min="14326" max="14326" width="23.85546875" style="180" customWidth="1"/>
    <col min="14327" max="14327" width="40.140625" style="180" bestFit="1" customWidth="1"/>
    <col min="14328" max="14328" width="16.42578125" style="180" bestFit="1" customWidth="1"/>
    <col min="14329" max="14329" width="21.85546875" style="180" customWidth="1"/>
    <col min="14330" max="14330" width="19" style="180" customWidth="1"/>
    <col min="14331" max="14331" width="12.140625" style="180" customWidth="1"/>
    <col min="14332" max="14332" width="12.5703125" style="180" bestFit="1" customWidth="1"/>
    <col min="14333" max="14333" width="11" style="180" customWidth="1"/>
    <col min="14334" max="14334" width="18.28515625" style="180" bestFit="1" customWidth="1"/>
    <col min="14335" max="14335" width="13.5703125" style="180" customWidth="1"/>
    <col min="14336" max="14336" width="23.28515625" style="180" customWidth="1"/>
    <col min="14337" max="14337" width="11" style="180" customWidth="1"/>
    <col min="14338" max="14338" width="20.5703125" style="180" bestFit="1" customWidth="1"/>
    <col min="14339" max="14339" width="12.140625" style="180" bestFit="1" customWidth="1"/>
    <col min="14340" max="14340" width="18.5703125" style="180" bestFit="1" customWidth="1"/>
    <col min="14341" max="14341" width="16.42578125" style="180" customWidth="1"/>
    <col min="14342" max="14342" width="23.5703125" style="180" customWidth="1"/>
    <col min="14343" max="14343" width="9.140625" style="180" customWidth="1"/>
    <col min="14344" max="14344" width="21.5703125" style="180" customWidth="1"/>
    <col min="14345" max="14345" width="11.7109375" style="180" customWidth="1"/>
    <col min="14346" max="14346" width="21.28515625" style="180" bestFit="1" customWidth="1"/>
    <col min="14347" max="14351" width="11.5703125" style="180" customWidth="1"/>
    <col min="14352" max="14352" width="11.42578125" style="180"/>
    <col min="14353" max="14353" width="10" style="180" customWidth="1"/>
    <col min="14354" max="14573" width="11.42578125" style="180"/>
    <col min="14574" max="14574" width="2.7109375" style="180" customWidth="1"/>
    <col min="14575" max="14575" width="15.42578125" style="180" bestFit="1" customWidth="1"/>
    <col min="14576" max="14576" width="27.7109375" style="180" bestFit="1" customWidth="1"/>
    <col min="14577" max="14577" width="9.5703125" style="180" bestFit="1" customWidth="1"/>
    <col min="14578" max="14578" width="11.28515625" style="180" customWidth="1"/>
    <col min="14579" max="14579" width="4.7109375" style="180" customWidth="1"/>
    <col min="14580" max="14580" width="11.42578125" style="180"/>
    <col min="14581" max="14581" width="1.7109375" style="180" customWidth="1"/>
    <col min="14582" max="14582" width="23.85546875" style="180" customWidth="1"/>
    <col min="14583" max="14583" width="40.140625" style="180" bestFit="1" customWidth="1"/>
    <col min="14584" max="14584" width="16.42578125" style="180" bestFit="1" customWidth="1"/>
    <col min="14585" max="14585" width="21.85546875" style="180" customWidth="1"/>
    <col min="14586" max="14586" width="19" style="180" customWidth="1"/>
    <col min="14587" max="14587" width="12.140625" style="180" customWidth="1"/>
    <col min="14588" max="14588" width="12.5703125" style="180" bestFit="1" customWidth="1"/>
    <col min="14589" max="14589" width="11" style="180" customWidth="1"/>
    <col min="14590" max="14590" width="18.28515625" style="180" bestFit="1" customWidth="1"/>
    <col min="14591" max="14591" width="13.5703125" style="180" customWidth="1"/>
    <col min="14592" max="14592" width="23.28515625" style="180" customWidth="1"/>
    <col min="14593" max="14593" width="11" style="180" customWidth="1"/>
    <col min="14594" max="14594" width="20.5703125" style="180" bestFit="1" customWidth="1"/>
    <col min="14595" max="14595" width="12.140625" style="180" bestFit="1" customWidth="1"/>
    <col min="14596" max="14596" width="18.5703125" style="180" bestFit="1" customWidth="1"/>
    <col min="14597" max="14597" width="16.42578125" style="180" customWidth="1"/>
    <col min="14598" max="14598" width="23.5703125" style="180" customWidth="1"/>
    <col min="14599" max="14599" width="9.140625" style="180" customWidth="1"/>
    <col min="14600" max="14600" width="21.5703125" style="180" customWidth="1"/>
    <col min="14601" max="14601" width="11.7109375" style="180" customWidth="1"/>
    <col min="14602" max="14602" width="21.28515625" style="180" bestFit="1" customWidth="1"/>
    <col min="14603" max="14607" width="11.5703125" style="180" customWidth="1"/>
    <col min="14608" max="14608" width="11.42578125" style="180"/>
    <col min="14609" max="14609" width="10" style="180" customWidth="1"/>
    <col min="14610" max="14829" width="11.42578125" style="180"/>
    <col min="14830" max="14830" width="2.7109375" style="180" customWidth="1"/>
    <col min="14831" max="14831" width="15.42578125" style="180" bestFit="1" customWidth="1"/>
    <col min="14832" max="14832" width="27.7109375" style="180" bestFit="1" customWidth="1"/>
    <col min="14833" max="14833" width="9.5703125" style="180" bestFit="1" customWidth="1"/>
    <col min="14834" max="14834" width="11.28515625" style="180" customWidth="1"/>
    <col min="14835" max="14835" width="4.7109375" style="180" customWidth="1"/>
    <col min="14836" max="14836" width="11.42578125" style="180"/>
    <col min="14837" max="14837" width="1.7109375" style="180" customWidth="1"/>
    <col min="14838" max="14838" width="23.85546875" style="180" customWidth="1"/>
    <col min="14839" max="14839" width="40.140625" style="180" bestFit="1" customWidth="1"/>
    <col min="14840" max="14840" width="16.42578125" style="180" bestFit="1" customWidth="1"/>
    <col min="14841" max="14841" width="21.85546875" style="180" customWidth="1"/>
    <col min="14842" max="14842" width="19" style="180" customWidth="1"/>
    <col min="14843" max="14843" width="12.140625" style="180" customWidth="1"/>
    <col min="14844" max="14844" width="12.5703125" style="180" bestFit="1" customWidth="1"/>
    <col min="14845" max="14845" width="11" style="180" customWidth="1"/>
    <col min="14846" max="14846" width="18.28515625" style="180" bestFit="1" customWidth="1"/>
    <col min="14847" max="14847" width="13.5703125" style="180" customWidth="1"/>
    <col min="14848" max="14848" width="23.28515625" style="180" customWidth="1"/>
    <col min="14849" max="14849" width="11" style="180" customWidth="1"/>
    <col min="14850" max="14850" width="20.5703125" style="180" bestFit="1" customWidth="1"/>
    <col min="14851" max="14851" width="12.140625" style="180" bestFit="1" customWidth="1"/>
    <col min="14852" max="14852" width="18.5703125" style="180" bestFit="1" customWidth="1"/>
    <col min="14853" max="14853" width="16.42578125" style="180" customWidth="1"/>
    <col min="14854" max="14854" width="23.5703125" style="180" customWidth="1"/>
    <col min="14855" max="14855" width="9.140625" style="180" customWidth="1"/>
    <col min="14856" max="14856" width="21.5703125" style="180" customWidth="1"/>
    <col min="14857" max="14857" width="11.7109375" style="180" customWidth="1"/>
    <col min="14858" max="14858" width="21.28515625" style="180" bestFit="1" customWidth="1"/>
    <col min="14859" max="14863" width="11.5703125" style="180" customWidth="1"/>
    <col min="14864" max="14864" width="11.42578125" style="180"/>
    <col min="14865" max="14865" width="10" style="180" customWidth="1"/>
    <col min="14866" max="15085" width="11.42578125" style="180"/>
    <col min="15086" max="15086" width="2.7109375" style="180" customWidth="1"/>
    <col min="15087" max="15087" width="15.42578125" style="180" bestFit="1" customWidth="1"/>
    <col min="15088" max="15088" width="27.7109375" style="180" bestFit="1" customWidth="1"/>
    <col min="15089" max="15089" width="9.5703125" style="180" bestFit="1" customWidth="1"/>
    <col min="15090" max="15090" width="11.28515625" style="180" customWidth="1"/>
    <col min="15091" max="15091" width="4.7109375" style="180" customWidth="1"/>
    <col min="15092" max="15092" width="11.42578125" style="180"/>
    <col min="15093" max="15093" width="1.7109375" style="180" customWidth="1"/>
    <col min="15094" max="15094" width="23.85546875" style="180" customWidth="1"/>
    <col min="15095" max="15095" width="40.140625" style="180" bestFit="1" customWidth="1"/>
    <col min="15096" max="15096" width="16.42578125" style="180" bestFit="1" customWidth="1"/>
    <col min="15097" max="15097" width="21.85546875" style="180" customWidth="1"/>
    <col min="15098" max="15098" width="19" style="180" customWidth="1"/>
    <col min="15099" max="15099" width="12.140625" style="180" customWidth="1"/>
    <col min="15100" max="15100" width="12.5703125" style="180" bestFit="1" customWidth="1"/>
    <col min="15101" max="15101" width="11" style="180" customWidth="1"/>
    <col min="15102" max="15102" width="18.28515625" style="180" bestFit="1" customWidth="1"/>
    <col min="15103" max="15103" width="13.5703125" style="180" customWidth="1"/>
    <col min="15104" max="15104" width="23.28515625" style="180" customWidth="1"/>
    <col min="15105" max="15105" width="11" style="180" customWidth="1"/>
    <col min="15106" max="15106" width="20.5703125" style="180" bestFit="1" customWidth="1"/>
    <col min="15107" max="15107" width="12.140625" style="180" bestFit="1" customWidth="1"/>
    <col min="15108" max="15108" width="18.5703125" style="180" bestFit="1" customWidth="1"/>
    <col min="15109" max="15109" width="16.42578125" style="180" customWidth="1"/>
    <col min="15110" max="15110" width="23.5703125" style="180" customWidth="1"/>
    <col min="15111" max="15111" width="9.140625" style="180" customWidth="1"/>
    <col min="15112" max="15112" width="21.5703125" style="180" customWidth="1"/>
    <col min="15113" max="15113" width="11.7109375" style="180" customWidth="1"/>
    <col min="15114" max="15114" width="21.28515625" style="180" bestFit="1" customWidth="1"/>
    <col min="15115" max="15119" width="11.5703125" style="180" customWidth="1"/>
    <col min="15120" max="15120" width="11.42578125" style="180"/>
    <col min="15121" max="15121" width="10" style="180" customWidth="1"/>
    <col min="15122" max="15341" width="11.42578125" style="180"/>
    <col min="15342" max="15342" width="2.7109375" style="180" customWidth="1"/>
    <col min="15343" max="15343" width="15.42578125" style="180" bestFit="1" customWidth="1"/>
    <col min="15344" max="15344" width="27.7109375" style="180" bestFit="1" customWidth="1"/>
    <col min="15345" max="15345" width="9.5703125" style="180" bestFit="1" customWidth="1"/>
    <col min="15346" max="15346" width="11.28515625" style="180" customWidth="1"/>
    <col min="15347" max="15347" width="4.7109375" style="180" customWidth="1"/>
    <col min="15348" max="15348" width="11.42578125" style="180"/>
    <col min="15349" max="15349" width="1.7109375" style="180" customWidth="1"/>
    <col min="15350" max="15350" width="23.85546875" style="180" customWidth="1"/>
    <col min="15351" max="15351" width="40.140625" style="180" bestFit="1" customWidth="1"/>
    <col min="15352" max="15352" width="16.42578125" style="180" bestFit="1" customWidth="1"/>
    <col min="15353" max="15353" width="21.85546875" style="180" customWidth="1"/>
    <col min="15354" max="15354" width="19" style="180" customWidth="1"/>
    <col min="15355" max="15355" width="12.140625" style="180" customWidth="1"/>
    <col min="15356" max="15356" width="12.5703125" style="180" bestFit="1" customWidth="1"/>
    <col min="15357" max="15357" width="11" style="180" customWidth="1"/>
    <col min="15358" max="15358" width="18.28515625" style="180" bestFit="1" customWidth="1"/>
    <col min="15359" max="15359" width="13.5703125" style="180" customWidth="1"/>
    <col min="15360" max="15360" width="23.28515625" style="180" customWidth="1"/>
    <col min="15361" max="15361" width="11" style="180" customWidth="1"/>
    <col min="15362" max="15362" width="20.5703125" style="180" bestFit="1" customWidth="1"/>
    <col min="15363" max="15363" width="12.140625" style="180" bestFit="1" customWidth="1"/>
    <col min="15364" max="15364" width="18.5703125" style="180" bestFit="1" customWidth="1"/>
    <col min="15365" max="15365" width="16.42578125" style="180" customWidth="1"/>
    <col min="15366" max="15366" width="23.5703125" style="180" customWidth="1"/>
    <col min="15367" max="15367" width="9.140625" style="180" customWidth="1"/>
    <col min="15368" max="15368" width="21.5703125" style="180" customWidth="1"/>
    <col min="15369" max="15369" width="11.7109375" style="180" customWidth="1"/>
    <col min="15370" max="15370" width="21.28515625" style="180" bestFit="1" customWidth="1"/>
    <col min="15371" max="15375" width="11.5703125" style="180" customWidth="1"/>
    <col min="15376" max="15376" width="11.42578125" style="180"/>
    <col min="15377" max="15377" width="10" style="180" customWidth="1"/>
    <col min="15378" max="15597" width="11.42578125" style="180"/>
    <col min="15598" max="15598" width="2.7109375" style="180" customWidth="1"/>
    <col min="15599" max="15599" width="15.42578125" style="180" bestFit="1" customWidth="1"/>
    <col min="15600" max="15600" width="27.7109375" style="180" bestFit="1" customWidth="1"/>
    <col min="15601" max="15601" width="9.5703125" style="180" bestFit="1" customWidth="1"/>
    <col min="15602" max="15602" width="11.28515625" style="180" customWidth="1"/>
    <col min="15603" max="15603" width="4.7109375" style="180" customWidth="1"/>
    <col min="15604" max="15604" width="11.42578125" style="180"/>
    <col min="15605" max="15605" width="1.7109375" style="180" customWidth="1"/>
    <col min="15606" max="15606" width="23.85546875" style="180" customWidth="1"/>
    <col min="15607" max="15607" width="40.140625" style="180" bestFit="1" customWidth="1"/>
    <col min="15608" max="15608" width="16.42578125" style="180" bestFit="1" customWidth="1"/>
    <col min="15609" max="15609" width="21.85546875" style="180" customWidth="1"/>
    <col min="15610" max="15610" width="19" style="180" customWidth="1"/>
    <col min="15611" max="15611" width="12.140625" style="180" customWidth="1"/>
    <col min="15612" max="15612" width="12.5703125" style="180" bestFit="1" customWidth="1"/>
    <col min="15613" max="15613" width="11" style="180" customWidth="1"/>
    <col min="15614" max="15614" width="18.28515625" style="180" bestFit="1" customWidth="1"/>
    <col min="15615" max="15615" width="13.5703125" style="180" customWidth="1"/>
    <col min="15616" max="15616" width="23.28515625" style="180" customWidth="1"/>
    <col min="15617" max="15617" width="11" style="180" customWidth="1"/>
    <col min="15618" max="15618" width="20.5703125" style="180" bestFit="1" customWidth="1"/>
    <col min="15619" max="15619" width="12.140625" style="180" bestFit="1" customWidth="1"/>
    <col min="15620" max="15620" width="18.5703125" style="180" bestFit="1" customWidth="1"/>
    <col min="15621" max="15621" width="16.42578125" style="180" customWidth="1"/>
    <col min="15622" max="15622" width="23.5703125" style="180" customWidth="1"/>
    <col min="15623" max="15623" width="9.140625" style="180" customWidth="1"/>
    <col min="15624" max="15624" width="21.5703125" style="180" customWidth="1"/>
    <col min="15625" max="15625" width="11.7109375" style="180" customWidth="1"/>
    <col min="15626" max="15626" width="21.28515625" style="180" bestFit="1" customWidth="1"/>
    <col min="15627" max="15631" width="11.5703125" style="180" customWidth="1"/>
    <col min="15632" max="15632" width="11.42578125" style="180"/>
    <col min="15633" max="15633" width="10" style="180" customWidth="1"/>
    <col min="15634" max="15853" width="11.42578125" style="180"/>
    <col min="15854" max="15854" width="2.7109375" style="180" customWidth="1"/>
    <col min="15855" max="15855" width="15.42578125" style="180" bestFit="1" customWidth="1"/>
    <col min="15856" max="15856" width="27.7109375" style="180" bestFit="1" customWidth="1"/>
    <col min="15857" max="15857" width="9.5703125" style="180" bestFit="1" customWidth="1"/>
    <col min="15858" max="15858" width="11.28515625" style="180" customWidth="1"/>
    <col min="15859" max="15859" width="4.7109375" style="180" customWidth="1"/>
    <col min="15860" max="15860" width="11.42578125" style="180"/>
    <col min="15861" max="15861" width="1.7109375" style="180" customWidth="1"/>
    <col min="15862" max="15862" width="23.85546875" style="180" customWidth="1"/>
    <col min="15863" max="15863" width="40.140625" style="180" bestFit="1" customWidth="1"/>
    <col min="15864" max="15864" width="16.42578125" style="180" bestFit="1" customWidth="1"/>
    <col min="15865" max="15865" width="21.85546875" style="180" customWidth="1"/>
    <col min="15866" max="15866" width="19" style="180" customWidth="1"/>
    <col min="15867" max="15867" width="12.140625" style="180" customWidth="1"/>
    <col min="15868" max="15868" width="12.5703125" style="180" bestFit="1" customWidth="1"/>
    <col min="15869" max="15869" width="11" style="180" customWidth="1"/>
    <col min="15870" max="15870" width="18.28515625" style="180" bestFit="1" customWidth="1"/>
    <col min="15871" max="15871" width="13.5703125" style="180" customWidth="1"/>
    <col min="15872" max="15872" width="23.28515625" style="180" customWidth="1"/>
    <col min="15873" max="15873" width="11" style="180" customWidth="1"/>
    <col min="15874" max="15874" width="20.5703125" style="180" bestFit="1" customWidth="1"/>
    <col min="15875" max="15875" width="12.140625" style="180" bestFit="1" customWidth="1"/>
    <col min="15876" max="15876" width="18.5703125" style="180" bestFit="1" customWidth="1"/>
    <col min="15877" max="15877" width="16.42578125" style="180" customWidth="1"/>
    <col min="15878" max="15878" width="23.5703125" style="180" customWidth="1"/>
    <col min="15879" max="15879" width="9.140625" style="180" customWidth="1"/>
    <col min="15880" max="15880" width="21.5703125" style="180" customWidth="1"/>
    <col min="15881" max="15881" width="11.7109375" style="180" customWidth="1"/>
    <col min="15882" max="15882" width="21.28515625" style="180" bestFit="1" customWidth="1"/>
    <col min="15883" max="15887" width="11.5703125" style="180" customWidth="1"/>
    <col min="15888" max="15888" width="11.42578125" style="180"/>
    <col min="15889" max="15889" width="10" style="180" customWidth="1"/>
    <col min="15890" max="16109" width="11.42578125" style="180"/>
    <col min="16110" max="16110" width="2.7109375" style="180" customWidth="1"/>
    <col min="16111" max="16111" width="15.42578125" style="180" bestFit="1" customWidth="1"/>
    <col min="16112" max="16112" width="27.7109375" style="180" bestFit="1" customWidth="1"/>
    <col min="16113" max="16113" width="9.5703125" style="180" bestFit="1" customWidth="1"/>
    <col min="16114" max="16114" width="11.28515625" style="180" customWidth="1"/>
    <col min="16115" max="16115" width="4.7109375" style="180" customWidth="1"/>
    <col min="16116" max="16116" width="11.42578125" style="180"/>
    <col min="16117" max="16117" width="1.7109375" style="180" customWidth="1"/>
    <col min="16118" max="16118" width="23.85546875" style="180" customWidth="1"/>
    <col min="16119" max="16119" width="40.140625" style="180" bestFit="1" customWidth="1"/>
    <col min="16120" max="16120" width="16.42578125" style="180" bestFit="1" customWidth="1"/>
    <col min="16121" max="16121" width="21.85546875" style="180" customWidth="1"/>
    <col min="16122" max="16122" width="19" style="180" customWidth="1"/>
    <col min="16123" max="16123" width="12.140625" style="180" customWidth="1"/>
    <col min="16124" max="16124" width="12.5703125" style="180" bestFit="1" customWidth="1"/>
    <col min="16125" max="16125" width="11" style="180" customWidth="1"/>
    <col min="16126" max="16126" width="18.28515625" style="180" bestFit="1" customWidth="1"/>
    <col min="16127" max="16127" width="13.5703125" style="180" customWidth="1"/>
    <col min="16128" max="16128" width="23.28515625" style="180" customWidth="1"/>
    <col min="16129" max="16129" width="11" style="180" customWidth="1"/>
    <col min="16130" max="16130" width="20.5703125" style="180" bestFit="1" customWidth="1"/>
    <col min="16131" max="16131" width="12.140625" style="180" bestFit="1" customWidth="1"/>
    <col min="16132" max="16132" width="18.5703125" style="180" bestFit="1" customWidth="1"/>
    <col min="16133" max="16133" width="16.42578125" style="180" customWidth="1"/>
    <col min="16134" max="16134" width="23.5703125" style="180" customWidth="1"/>
    <col min="16135" max="16135" width="9.140625" style="180" customWidth="1"/>
    <col min="16136" max="16136" width="21.5703125" style="180" customWidth="1"/>
    <col min="16137" max="16137" width="11.7109375" style="180" customWidth="1"/>
    <col min="16138" max="16138" width="21.28515625" style="180" bestFit="1" customWidth="1"/>
    <col min="16139" max="16143" width="11.5703125" style="180" customWidth="1"/>
    <col min="16144" max="16144" width="11.42578125" style="180"/>
    <col min="16145" max="16145" width="10" style="180" customWidth="1"/>
    <col min="16146" max="16384" width="11.42578125" style="180"/>
  </cols>
  <sheetData>
    <row r="1" spans="1:19" ht="11.25" customHeight="1" thickBot="1" x14ac:dyDescent="0.25">
      <c r="A1" s="165"/>
      <c r="B1" s="165"/>
      <c r="C1" s="165"/>
      <c r="D1" s="165"/>
      <c r="E1" s="171"/>
      <c r="F1" s="165"/>
      <c r="J1" s="181"/>
      <c r="L1" s="180"/>
      <c r="M1" s="181"/>
    </row>
    <row r="2" spans="1:19" s="145" customFormat="1" ht="28.5" customHeight="1" thickBot="1" x14ac:dyDescent="0.25">
      <c r="A2" s="165"/>
      <c r="B2" s="172" t="s">
        <v>0</v>
      </c>
      <c r="C2" s="173" t="s">
        <v>625</v>
      </c>
      <c r="D2" s="165"/>
      <c r="E2" s="171"/>
      <c r="F2" s="165"/>
      <c r="I2" s="182" t="s">
        <v>1</v>
      </c>
      <c r="J2" s="183" t="s">
        <v>2</v>
      </c>
      <c r="L2" s="182" t="s">
        <v>1</v>
      </c>
      <c r="M2" s="184" t="s">
        <v>3</v>
      </c>
      <c r="O2" s="187" t="s">
        <v>133</v>
      </c>
      <c r="Q2" s="188" t="s">
        <v>238</v>
      </c>
    </row>
    <row r="3" spans="1:19" s="145" customFormat="1" ht="12" thickBot="1" x14ac:dyDescent="0.25">
      <c r="A3" s="165"/>
      <c r="B3" s="174" t="s">
        <v>4</v>
      </c>
      <c r="C3" s="175">
        <v>0.1</v>
      </c>
      <c r="D3" s="165" t="s">
        <v>5</v>
      </c>
      <c r="E3" s="171"/>
      <c r="F3" s="165"/>
      <c r="I3" s="363" t="s">
        <v>560</v>
      </c>
      <c r="J3" s="189" t="str">
        <f t="shared" ref="J3:J14" ca="1" si="0">IF(OR(I3="",COUNTIF(GamP,I3)&gt;0),"",INDEX(OFFSET(ColP,0,SUMPRODUCT((TableP=I3)*COLUMN(GamP))-COLUMN(GamP)+1),MATCH(I3,OFFSET(ColP,0,SUMPRODUCT((TableP=I3)*COLUMN(GamP))-COLUMN(GamP)),0)))</f>
        <v>VA300-10L</v>
      </c>
      <c r="L3" s="364" t="s">
        <v>428</v>
      </c>
      <c r="M3" s="190" t="str">
        <f t="shared" ref="M3:M15" ca="1" si="1">FormDeuxP</f>
        <v>VA301-0125L</v>
      </c>
      <c r="O3" s="191" t="s">
        <v>134</v>
      </c>
      <c r="Q3" s="192" t="s">
        <v>6</v>
      </c>
      <c r="S3" s="180"/>
    </row>
    <row r="4" spans="1:19" s="145" customFormat="1" ht="12" thickBot="1" x14ac:dyDescent="0.25">
      <c r="A4" s="165"/>
      <c r="B4" s="174" t="s">
        <v>7</v>
      </c>
      <c r="C4" s="175">
        <v>0.2</v>
      </c>
      <c r="D4" s="165" t="s">
        <v>8</v>
      </c>
      <c r="E4" s="171"/>
      <c r="F4" s="165"/>
      <c r="I4" s="363"/>
      <c r="J4" s="189" t="str">
        <f t="shared" ca="1" si="0"/>
        <v/>
      </c>
      <c r="L4" s="363" t="s">
        <v>560</v>
      </c>
      <c r="M4" s="189" t="str">
        <f t="shared" ca="1" si="1"/>
        <v>VA300-10L</v>
      </c>
      <c r="O4" s="193" t="s">
        <v>135</v>
      </c>
      <c r="Q4" s="194" t="s">
        <v>9</v>
      </c>
      <c r="S4" s="180"/>
    </row>
    <row r="5" spans="1:19" s="145" customFormat="1" ht="12" thickBot="1" x14ac:dyDescent="0.25">
      <c r="A5" s="165"/>
      <c r="B5" s="176" t="s">
        <v>10</v>
      </c>
      <c r="C5" s="177" t="s">
        <v>11</v>
      </c>
      <c r="D5" s="165"/>
      <c r="E5" s="171"/>
      <c r="F5" s="165"/>
      <c r="I5" s="363"/>
      <c r="J5" s="189" t="str">
        <f t="shared" ca="1" si="0"/>
        <v/>
      </c>
      <c r="L5" s="363"/>
      <c r="M5" s="189" t="str">
        <f t="shared" ca="1" si="1"/>
        <v/>
      </c>
      <c r="O5" s="193" t="s">
        <v>13</v>
      </c>
      <c r="Q5" s="194" t="s">
        <v>12</v>
      </c>
      <c r="S5" s="180"/>
    </row>
    <row r="6" spans="1:19" s="145" customFormat="1" ht="11.25" x14ac:dyDescent="0.2">
      <c r="A6" s="165"/>
      <c r="B6" s="165"/>
      <c r="C6" s="165"/>
      <c r="D6" s="165"/>
      <c r="E6" s="171"/>
      <c r="F6" s="165"/>
      <c r="I6" s="363"/>
      <c r="J6" s="189" t="str">
        <f t="shared" ca="1" si="0"/>
        <v/>
      </c>
      <c r="L6" s="363"/>
      <c r="M6" s="189" t="str">
        <f t="shared" ca="1" si="1"/>
        <v/>
      </c>
      <c r="O6" s="193" t="s">
        <v>136</v>
      </c>
      <c r="Q6" s="194" t="s">
        <v>14</v>
      </c>
      <c r="S6" s="180"/>
    </row>
    <row r="7" spans="1:19" s="145" customFormat="1" ht="11.25" x14ac:dyDescent="0.2">
      <c r="A7" s="165"/>
      <c r="B7" s="376" t="s">
        <v>15</v>
      </c>
      <c r="C7" s="376"/>
      <c r="D7" s="376"/>
      <c r="E7" s="376"/>
      <c r="F7" s="165"/>
      <c r="I7" s="363" t="s">
        <v>496</v>
      </c>
      <c r="J7" s="189" t="str">
        <f t="shared" ca="1" si="0"/>
        <v>VA301-2,5L</v>
      </c>
      <c r="L7" s="363"/>
      <c r="M7" s="189" t="str">
        <f t="shared" ca="1" si="1"/>
        <v/>
      </c>
      <c r="O7" s="193" t="s">
        <v>137</v>
      </c>
      <c r="Q7" s="194" t="s">
        <v>17</v>
      </c>
      <c r="S7" s="180"/>
    </row>
    <row r="8" spans="1:19" s="145" customFormat="1" ht="11.25" x14ac:dyDescent="0.2">
      <c r="A8" s="165"/>
      <c r="B8" s="376" t="s">
        <v>18</v>
      </c>
      <c r="C8" s="376"/>
      <c r="D8" s="376"/>
      <c r="E8" s="376"/>
      <c r="F8" s="165"/>
      <c r="I8" s="363"/>
      <c r="J8" s="189" t="str">
        <f t="shared" ca="1" si="0"/>
        <v/>
      </c>
      <c r="L8" s="363"/>
      <c r="M8" s="189" t="str">
        <f t="shared" ca="1" si="1"/>
        <v/>
      </c>
      <c r="O8" s="193" t="s">
        <v>16</v>
      </c>
      <c r="Q8" s="194" t="s">
        <v>19</v>
      </c>
      <c r="S8" s="180"/>
    </row>
    <row r="9" spans="1:19" s="145" customFormat="1" ht="12" thickBot="1" x14ac:dyDescent="0.25">
      <c r="A9" s="169"/>
      <c r="B9" s="168">
        <v>1</v>
      </c>
      <c r="C9" s="168">
        <v>2</v>
      </c>
      <c r="D9" s="168">
        <v>3</v>
      </c>
      <c r="E9" s="178">
        <v>4</v>
      </c>
      <c r="F9" s="169"/>
      <c r="I9" s="363"/>
      <c r="J9" s="189" t="str">
        <f t="shared" ca="1" si="0"/>
        <v/>
      </c>
      <c r="L9" s="363"/>
      <c r="M9" s="189" t="str">
        <f t="shared" ca="1" si="1"/>
        <v/>
      </c>
      <c r="O9" s="195"/>
      <c r="Q9" s="194" t="s">
        <v>20</v>
      </c>
      <c r="S9" s="180"/>
    </row>
    <row r="10" spans="1:19" s="145" customFormat="1" ht="12" thickBot="1" x14ac:dyDescent="0.25">
      <c r="A10" s="169"/>
      <c r="B10" s="179" t="s">
        <v>21</v>
      </c>
      <c r="C10" s="170" t="s">
        <v>22</v>
      </c>
      <c r="D10" s="170" t="s">
        <v>23</v>
      </c>
      <c r="E10" s="179" t="s">
        <v>24</v>
      </c>
      <c r="F10" s="169"/>
      <c r="I10" s="363"/>
      <c r="J10" s="189" t="str">
        <f t="shared" ca="1" si="0"/>
        <v/>
      </c>
      <c r="L10" s="363"/>
      <c r="M10" s="189" t="str">
        <f t="shared" ca="1" si="1"/>
        <v/>
      </c>
      <c r="Q10" s="194" t="s">
        <v>25</v>
      </c>
      <c r="S10" s="180"/>
    </row>
    <row r="11" spans="1:19" s="145" customFormat="1" ht="12.75" customHeight="1" x14ac:dyDescent="0.2">
      <c r="A11" s="165"/>
      <c r="B11" s="247" t="s">
        <v>361</v>
      </c>
      <c r="C11" s="218" t="s">
        <v>427</v>
      </c>
      <c r="D11" s="248">
        <v>0.2</v>
      </c>
      <c r="E11" s="466">
        <v>13.03</v>
      </c>
      <c r="F11" s="373" t="s">
        <v>360</v>
      </c>
      <c r="G11" s="196"/>
      <c r="I11" s="363"/>
      <c r="J11" s="189" t="str">
        <f t="shared" ca="1" si="0"/>
        <v/>
      </c>
      <c r="L11" s="363"/>
      <c r="M11" s="189" t="str">
        <f t="shared" ca="1" si="1"/>
        <v/>
      </c>
      <c r="Q11" s="194" t="s">
        <v>26</v>
      </c>
      <c r="S11" s="180"/>
    </row>
    <row r="12" spans="1:19" s="145" customFormat="1" ht="11.25" x14ac:dyDescent="0.2">
      <c r="A12" s="165"/>
      <c r="B12" s="249" t="s">
        <v>394</v>
      </c>
      <c r="C12" s="219" t="s">
        <v>460</v>
      </c>
      <c r="D12" s="250">
        <v>1.2</v>
      </c>
      <c r="E12" s="466">
        <v>39.47</v>
      </c>
      <c r="F12" s="374"/>
      <c r="G12" s="196"/>
      <c r="I12" s="363"/>
      <c r="J12" s="189" t="str">
        <f t="shared" ca="1" si="0"/>
        <v/>
      </c>
      <c r="L12" s="363"/>
      <c r="M12" s="189" t="str">
        <f t="shared" ca="1" si="1"/>
        <v/>
      </c>
      <c r="Q12" s="194" t="s">
        <v>27</v>
      </c>
      <c r="S12" s="180"/>
    </row>
    <row r="13" spans="1:19" s="145" customFormat="1" ht="11.25" x14ac:dyDescent="0.2">
      <c r="A13" s="165"/>
      <c r="B13" s="249" t="s">
        <v>493</v>
      </c>
      <c r="C13" s="219" t="s">
        <v>494</v>
      </c>
      <c r="D13" s="250">
        <v>2.8</v>
      </c>
      <c r="E13" s="466">
        <v>81.99</v>
      </c>
      <c r="F13" s="374"/>
      <c r="G13" s="196"/>
      <c r="I13" s="363"/>
      <c r="J13" s="189" t="str">
        <f t="shared" ca="1" si="0"/>
        <v/>
      </c>
      <c r="L13" s="363"/>
      <c r="M13" s="189" t="str">
        <f t="shared" ca="1" si="1"/>
        <v/>
      </c>
      <c r="Q13" s="194" t="s">
        <v>28</v>
      </c>
      <c r="S13" s="180"/>
    </row>
    <row r="14" spans="1:19" s="145" customFormat="1" ht="11.25" x14ac:dyDescent="0.2">
      <c r="A14" s="165"/>
      <c r="B14" s="249" t="s">
        <v>559</v>
      </c>
      <c r="C14" s="219" t="s">
        <v>560</v>
      </c>
      <c r="D14" s="250">
        <v>10.3</v>
      </c>
      <c r="E14" s="466">
        <v>261</v>
      </c>
      <c r="F14" s="374"/>
      <c r="G14" s="196"/>
      <c r="I14" s="363"/>
      <c r="J14" s="189" t="str">
        <f t="shared" ca="1" si="0"/>
        <v/>
      </c>
      <c r="L14" s="363"/>
      <c r="M14" s="189" t="str">
        <f t="shared" ca="1" si="1"/>
        <v/>
      </c>
      <c r="Q14" s="194" t="s">
        <v>29</v>
      </c>
      <c r="S14" s="180"/>
    </row>
    <row r="15" spans="1:19" s="145" customFormat="1" ht="11.25" x14ac:dyDescent="0.2">
      <c r="A15" s="165"/>
      <c r="B15" s="249" t="s">
        <v>362</v>
      </c>
      <c r="C15" s="219" t="s">
        <v>428</v>
      </c>
      <c r="D15" s="250">
        <v>0.2</v>
      </c>
      <c r="E15" s="466">
        <v>13.03</v>
      </c>
      <c r="F15" s="374"/>
      <c r="G15" s="196"/>
      <c r="I15" s="363"/>
      <c r="J15" s="197" t="str">
        <f ca="1">IF(OR(I15="",COUNTIF(GamP,I15)&gt;0),"",INDEX(OFFSET(ColP,0,SUMPRODUCT((TableP=I15)*COLUMN(GamP))-COLUMN(GamP)+1),MATCH(I15,OFFSET(ColP,0,SUMPRODUCT((TableP=I15)*COLUMN(GamP))-COLUMN(GamP)),0)))</f>
        <v/>
      </c>
      <c r="L15" s="365"/>
      <c r="M15" s="197" t="str">
        <f t="shared" ca="1" si="1"/>
        <v/>
      </c>
      <c r="Q15" s="194" t="s">
        <v>30</v>
      </c>
      <c r="S15" s="180"/>
    </row>
    <row r="16" spans="1:19" ht="13.5" thickBot="1" x14ac:dyDescent="0.25">
      <c r="A16" s="165"/>
      <c r="B16" s="249" t="s">
        <v>395</v>
      </c>
      <c r="C16" s="219" t="s">
        <v>461</v>
      </c>
      <c r="D16" s="250">
        <v>1.2</v>
      </c>
      <c r="E16" s="466">
        <v>39.47</v>
      </c>
      <c r="F16" s="374"/>
      <c r="G16" s="198"/>
      <c r="I16" s="199"/>
      <c r="J16" s="199"/>
      <c r="Q16" s="194" t="s">
        <v>31</v>
      </c>
    </row>
    <row r="17" spans="1:19" ht="13.5" thickBot="1" x14ac:dyDescent="0.25">
      <c r="A17" s="165"/>
      <c r="B17" s="249" t="s">
        <v>495</v>
      </c>
      <c r="C17" s="219" t="s">
        <v>496</v>
      </c>
      <c r="D17" s="250">
        <v>2.8</v>
      </c>
      <c r="E17" s="466">
        <v>81.99</v>
      </c>
      <c r="F17" s="374"/>
      <c r="G17" s="198"/>
      <c r="I17" s="251" t="s">
        <v>360</v>
      </c>
      <c r="J17" s="252"/>
      <c r="Q17" s="194" t="s">
        <v>32</v>
      </c>
    </row>
    <row r="18" spans="1:19" s="145" customFormat="1" ht="11.25" x14ac:dyDescent="0.2">
      <c r="A18" s="165"/>
      <c r="B18" s="249" t="s">
        <v>561</v>
      </c>
      <c r="C18" s="219" t="s">
        <v>562</v>
      </c>
      <c r="D18" s="250">
        <v>10.3</v>
      </c>
      <c r="E18" s="466">
        <v>261</v>
      </c>
      <c r="F18" s="374"/>
      <c r="G18" s="196"/>
      <c r="I18" s="201" t="str">
        <f>C11</f>
        <v>Autunno A300 TERRE DE SIENNE 0.125 L</v>
      </c>
      <c r="J18" s="200" t="str">
        <f>B11</f>
        <v>VA300-0125L</v>
      </c>
      <c r="Q18" s="194" t="s">
        <v>33</v>
      </c>
      <c r="S18" s="180"/>
    </row>
    <row r="19" spans="1:19" s="145" customFormat="1" ht="11.25" x14ac:dyDescent="0.2">
      <c r="A19" s="165"/>
      <c r="B19" s="249" t="s">
        <v>363</v>
      </c>
      <c r="C19" s="219" t="s">
        <v>429</v>
      </c>
      <c r="D19" s="250">
        <v>0.2</v>
      </c>
      <c r="E19" s="466">
        <v>13.03</v>
      </c>
      <c r="F19" s="374"/>
      <c r="G19" s="196"/>
      <c r="I19" s="201" t="str">
        <f>C12</f>
        <v>Autunno A300 TERRE DE SIENNE 1,- L</v>
      </c>
      <c r="J19" s="200" t="str">
        <f>B12</f>
        <v>VA300-1L</v>
      </c>
      <c r="Q19" s="194" t="s">
        <v>34</v>
      </c>
      <c r="S19" s="180"/>
    </row>
    <row r="20" spans="1:19" s="145" customFormat="1" ht="11.25" x14ac:dyDescent="0.2">
      <c r="A20" s="165"/>
      <c r="B20" s="249" t="s">
        <v>396</v>
      </c>
      <c r="C20" s="219" t="s">
        <v>462</v>
      </c>
      <c r="D20" s="250">
        <v>1.2</v>
      </c>
      <c r="E20" s="466">
        <v>39.47</v>
      </c>
      <c r="F20" s="374"/>
      <c r="G20" s="196"/>
      <c r="I20" s="201" t="str">
        <f t="shared" ref="I20:I48" si="2">C13</f>
        <v>Autunno A300 TERRE DE SIENNE 2,5 L</v>
      </c>
      <c r="J20" s="200" t="str">
        <f t="shared" ref="J20:J48" si="3">B13</f>
        <v>VA300-2,5L</v>
      </c>
      <c r="Q20" s="194" t="s">
        <v>35</v>
      </c>
      <c r="S20" s="180"/>
    </row>
    <row r="21" spans="1:19" s="145" customFormat="1" ht="11.25" x14ac:dyDescent="0.2">
      <c r="A21" s="165"/>
      <c r="B21" s="249" t="s">
        <v>497</v>
      </c>
      <c r="C21" s="219" t="s">
        <v>498</v>
      </c>
      <c r="D21" s="250">
        <v>2.8</v>
      </c>
      <c r="E21" s="466">
        <v>81.99</v>
      </c>
      <c r="F21" s="374"/>
      <c r="G21" s="196"/>
      <c r="I21" s="201" t="str">
        <f t="shared" si="2"/>
        <v>Autunno A300 TERRE DE SIENNE 10 L</v>
      </c>
      <c r="J21" s="200" t="str">
        <f t="shared" si="3"/>
        <v>VA300-10L</v>
      </c>
      <c r="Q21" s="194" t="s">
        <v>36</v>
      </c>
      <c r="S21" s="180"/>
    </row>
    <row r="22" spans="1:19" s="145" customFormat="1" ht="11.25" x14ac:dyDescent="0.2">
      <c r="A22" s="165"/>
      <c r="B22" s="249" t="s">
        <v>563</v>
      </c>
      <c r="C22" s="219" t="s">
        <v>564</v>
      </c>
      <c r="D22" s="250">
        <v>10.3</v>
      </c>
      <c r="E22" s="466">
        <v>261</v>
      </c>
      <c r="F22" s="374"/>
      <c r="G22" s="196"/>
      <c r="I22" s="201" t="str">
        <f t="shared" si="2"/>
        <v>Autunno A301 ORANGE 0.125 L</v>
      </c>
      <c r="J22" s="200" t="str">
        <f t="shared" si="3"/>
        <v>VA301-0125L</v>
      </c>
      <c r="Q22" s="194" t="s">
        <v>37</v>
      </c>
      <c r="S22" s="180"/>
    </row>
    <row r="23" spans="1:19" s="145" customFormat="1" ht="11.25" x14ac:dyDescent="0.2">
      <c r="A23" s="165"/>
      <c r="B23" s="249" t="s">
        <v>364</v>
      </c>
      <c r="C23" s="219" t="s">
        <v>430</v>
      </c>
      <c r="D23" s="250">
        <v>0.2</v>
      </c>
      <c r="E23" s="466">
        <v>13.03</v>
      </c>
      <c r="F23" s="374"/>
      <c r="G23" s="196"/>
      <c r="I23" s="201" t="str">
        <f t="shared" si="2"/>
        <v>Autunno A301 ORANGE 1,- L</v>
      </c>
      <c r="J23" s="200" t="str">
        <f t="shared" si="3"/>
        <v>VA301-1L</v>
      </c>
      <c r="Q23" s="194" t="s">
        <v>38</v>
      </c>
      <c r="S23" s="180"/>
    </row>
    <row r="24" spans="1:19" s="145" customFormat="1" ht="12.75" customHeight="1" x14ac:dyDescent="0.2">
      <c r="A24" s="165"/>
      <c r="B24" s="249" t="s">
        <v>397</v>
      </c>
      <c r="C24" s="219" t="s">
        <v>463</v>
      </c>
      <c r="D24" s="250">
        <v>1.2</v>
      </c>
      <c r="E24" s="466">
        <v>39.47</v>
      </c>
      <c r="F24" s="374"/>
      <c r="G24" s="196"/>
      <c r="I24" s="201" t="str">
        <f t="shared" si="2"/>
        <v>Autunno A301 ORANGE 2,5 L</v>
      </c>
      <c r="J24" s="200" t="str">
        <f t="shared" si="3"/>
        <v>VA301-2,5L</v>
      </c>
      <c r="Q24" s="194" t="s">
        <v>39</v>
      </c>
      <c r="S24" s="180"/>
    </row>
    <row r="25" spans="1:19" s="145" customFormat="1" ht="11.25" x14ac:dyDescent="0.2">
      <c r="A25" s="165"/>
      <c r="B25" s="249" t="s">
        <v>499</v>
      </c>
      <c r="C25" s="219" t="s">
        <v>500</v>
      </c>
      <c r="D25" s="250">
        <v>2.8</v>
      </c>
      <c r="E25" s="466">
        <v>81.99</v>
      </c>
      <c r="F25" s="374"/>
      <c r="G25" s="196"/>
      <c r="I25" s="201" t="str">
        <f t="shared" si="2"/>
        <v>Autunno A301 ORANGE 10 L</v>
      </c>
      <c r="J25" s="200" t="str">
        <f t="shared" si="3"/>
        <v>VA301-10L</v>
      </c>
      <c r="Q25" s="194" t="s">
        <v>40</v>
      </c>
      <c r="S25" s="180"/>
    </row>
    <row r="26" spans="1:19" s="145" customFormat="1" ht="11.25" x14ac:dyDescent="0.2">
      <c r="A26" s="165"/>
      <c r="B26" s="249" t="s">
        <v>565</v>
      </c>
      <c r="C26" s="219" t="s">
        <v>566</v>
      </c>
      <c r="D26" s="250">
        <v>10.3</v>
      </c>
      <c r="E26" s="466">
        <v>261</v>
      </c>
      <c r="F26" s="374"/>
      <c r="G26" s="209"/>
      <c r="I26" s="201" t="str">
        <f t="shared" si="2"/>
        <v>Autunno A302 ACAJOU 0.125 L</v>
      </c>
      <c r="J26" s="200" t="str">
        <f t="shared" si="3"/>
        <v>VA302-0125L</v>
      </c>
      <c r="Q26" s="194" t="s">
        <v>41</v>
      </c>
      <c r="S26" s="180"/>
    </row>
    <row r="27" spans="1:19" s="145" customFormat="1" ht="11.25" x14ac:dyDescent="0.2">
      <c r="A27" s="165"/>
      <c r="B27" s="249" t="s">
        <v>365</v>
      </c>
      <c r="C27" s="219" t="s">
        <v>431</v>
      </c>
      <c r="D27" s="250">
        <v>0.2</v>
      </c>
      <c r="E27" s="466">
        <v>13.03</v>
      </c>
      <c r="F27" s="374"/>
      <c r="G27" s="209"/>
      <c r="I27" s="201" t="str">
        <f t="shared" si="2"/>
        <v>Autunno A302 ACAJOU 1,- L</v>
      </c>
      <c r="J27" s="200" t="str">
        <f t="shared" si="3"/>
        <v>VA302-1L</v>
      </c>
      <c r="Q27" s="194" t="s">
        <v>42</v>
      </c>
      <c r="S27" s="180"/>
    </row>
    <row r="28" spans="1:19" s="145" customFormat="1" ht="11.25" x14ac:dyDescent="0.2">
      <c r="A28" s="165"/>
      <c r="B28" s="249" t="s">
        <v>398</v>
      </c>
      <c r="C28" s="219" t="s">
        <v>464</v>
      </c>
      <c r="D28" s="250">
        <v>1.2</v>
      </c>
      <c r="E28" s="466">
        <v>39.47</v>
      </c>
      <c r="F28" s="374"/>
      <c r="G28" s="196"/>
      <c r="I28" s="201" t="str">
        <f t="shared" si="2"/>
        <v>Autunno A302 ACAJOU 2,5 L</v>
      </c>
      <c r="J28" s="200" t="str">
        <f t="shared" si="3"/>
        <v>VA302-2,5L</v>
      </c>
      <c r="Q28" s="194" t="s">
        <v>43</v>
      </c>
      <c r="S28" s="180"/>
    </row>
    <row r="29" spans="1:19" s="145" customFormat="1" ht="11.25" x14ac:dyDescent="0.2">
      <c r="A29" s="165"/>
      <c r="B29" s="249" t="s">
        <v>501</v>
      </c>
      <c r="C29" s="219" t="s">
        <v>502</v>
      </c>
      <c r="D29" s="250">
        <v>2.8</v>
      </c>
      <c r="E29" s="466">
        <v>81.99</v>
      </c>
      <c r="F29" s="374"/>
      <c r="G29" s="196"/>
      <c r="I29" s="201" t="str">
        <f t="shared" si="2"/>
        <v>Autunno A302 ACAJOU 10 L</v>
      </c>
      <c r="J29" s="200" t="str">
        <f t="shared" si="3"/>
        <v>VA302-10L</v>
      </c>
      <c r="Q29" s="194" t="s">
        <v>44</v>
      </c>
      <c r="S29" s="180"/>
    </row>
    <row r="30" spans="1:19" s="145" customFormat="1" ht="11.25" x14ac:dyDescent="0.2">
      <c r="A30" s="165"/>
      <c r="B30" s="249" t="s">
        <v>567</v>
      </c>
      <c r="C30" s="219" t="s">
        <v>568</v>
      </c>
      <c r="D30" s="250">
        <v>10.3</v>
      </c>
      <c r="E30" s="466">
        <v>261</v>
      </c>
      <c r="F30" s="374"/>
      <c r="G30" s="196"/>
      <c r="I30" s="201" t="str">
        <f t="shared" si="2"/>
        <v>Autunno A303 TERRE 0.125 L</v>
      </c>
      <c r="J30" s="200" t="str">
        <f t="shared" si="3"/>
        <v>VA303-0125L</v>
      </c>
      <c r="Q30" s="194" t="s">
        <v>45</v>
      </c>
      <c r="S30" s="180"/>
    </row>
    <row r="31" spans="1:19" s="145" customFormat="1" ht="11.25" x14ac:dyDescent="0.2">
      <c r="A31" s="165"/>
      <c r="B31" s="249" t="s">
        <v>366</v>
      </c>
      <c r="C31" s="219" t="s">
        <v>432</v>
      </c>
      <c r="D31" s="250">
        <v>0.2</v>
      </c>
      <c r="E31" s="466">
        <v>13.03</v>
      </c>
      <c r="F31" s="374"/>
      <c r="G31" s="196"/>
      <c r="I31" s="201" t="str">
        <f t="shared" si="2"/>
        <v>Autunno A303 TERRE 1,- L</v>
      </c>
      <c r="J31" s="200" t="str">
        <f t="shared" si="3"/>
        <v>VA303-1L</v>
      </c>
      <c r="Q31" s="194" t="s">
        <v>46</v>
      </c>
      <c r="S31" s="180"/>
    </row>
    <row r="32" spans="1:19" s="145" customFormat="1" ht="11.25" x14ac:dyDescent="0.2">
      <c r="A32" s="165"/>
      <c r="B32" s="249" t="s">
        <v>399</v>
      </c>
      <c r="C32" s="219" t="s">
        <v>465</v>
      </c>
      <c r="D32" s="250">
        <v>1.2</v>
      </c>
      <c r="E32" s="466">
        <v>39.47</v>
      </c>
      <c r="F32" s="374"/>
      <c r="G32" s="196"/>
      <c r="I32" s="201" t="str">
        <f t="shared" si="2"/>
        <v>Autunno A303 TERRE 2,5 L</v>
      </c>
      <c r="J32" s="200" t="str">
        <f t="shared" si="3"/>
        <v>VA303-2,5L</v>
      </c>
      <c r="Q32" s="194" t="s">
        <v>47</v>
      </c>
      <c r="S32" s="180"/>
    </row>
    <row r="33" spans="1:19" s="145" customFormat="1" ht="11.25" x14ac:dyDescent="0.2">
      <c r="A33" s="165"/>
      <c r="B33" s="249" t="s">
        <v>503</v>
      </c>
      <c r="C33" s="219" t="s">
        <v>504</v>
      </c>
      <c r="D33" s="250">
        <v>2.8</v>
      </c>
      <c r="E33" s="466">
        <v>81.99</v>
      </c>
      <c r="F33" s="374"/>
      <c r="G33" s="196"/>
      <c r="I33" s="201" t="str">
        <f t="shared" si="2"/>
        <v>Autunno A303 TERRE 10 L</v>
      </c>
      <c r="J33" s="200" t="str">
        <f t="shared" si="3"/>
        <v>VA303-10L</v>
      </c>
      <c r="Q33" s="194" t="s">
        <v>48</v>
      </c>
      <c r="S33" s="180"/>
    </row>
    <row r="34" spans="1:19" s="145" customFormat="1" ht="11.25" x14ac:dyDescent="0.2">
      <c r="A34" s="165"/>
      <c r="B34" s="249" t="s">
        <v>569</v>
      </c>
      <c r="C34" s="219" t="s">
        <v>570</v>
      </c>
      <c r="D34" s="250">
        <v>10.3</v>
      </c>
      <c r="E34" s="466">
        <v>261</v>
      </c>
      <c r="F34" s="374"/>
      <c r="G34" s="196"/>
      <c r="I34" s="201" t="str">
        <f t="shared" si="2"/>
        <v>Autunno A304 KAKI 0.125 L</v>
      </c>
      <c r="J34" s="200" t="str">
        <f t="shared" si="3"/>
        <v>VA304-0125L</v>
      </c>
      <c r="Q34" s="194" t="s">
        <v>49</v>
      </c>
      <c r="S34" s="180"/>
    </row>
    <row r="35" spans="1:19" s="145" customFormat="1" ht="11.25" x14ac:dyDescent="0.2">
      <c r="A35" s="165"/>
      <c r="B35" s="249" t="s">
        <v>367</v>
      </c>
      <c r="C35" s="219" t="s">
        <v>433</v>
      </c>
      <c r="D35" s="250">
        <v>0.2</v>
      </c>
      <c r="E35" s="466">
        <v>13.03</v>
      </c>
      <c r="F35" s="374"/>
      <c r="G35" s="196"/>
      <c r="I35" s="201" t="str">
        <f t="shared" si="2"/>
        <v>Autunno A304 KAKI 1,- L</v>
      </c>
      <c r="J35" s="200" t="str">
        <f t="shared" si="3"/>
        <v>VA304-1L</v>
      </c>
      <c r="Q35" s="194" t="s">
        <v>50</v>
      </c>
      <c r="S35" s="180"/>
    </row>
    <row r="36" spans="1:19" s="145" customFormat="1" ht="11.25" x14ac:dyDescent="0.2">
      <c r="A36" s="165"/>
      <c r="B36" s="249" t="s">
        <v>400</v>
      </c>
      <c r="C36" s="219" t="s">
        <v>466</v>
      </c>
      <c r="D36" s="250">
        <v>1.2</v>
      </c>
      <c r="E36" s="466">
        <v>39.47</v>
      </c>
      <c r="F36" s="374"/>
      <c r="G36" s="196"/>
      <c r="I36" s="201" t="str">
        <f t="shared" si="2"/>
        <v>Autunno A304 KAKI 2,5 L</v>
      </c>
      <c r="J36" s="200" t="str">
        <f t="shared" si="3"/>
        <v>VA304-2,5L</v>
      </c>
      <c r="Q36" s="194" t="s">
        <v>51</v>
      </c>
      <c r="S36" s="180"/>
    </row>
    <row r="37" spans="1:19" s="145" customFormat="1" ht="11.25" x14ac:dyDescent="0.2">
      <c r="A37" s="165"/>
      <c r="B37" s="249" t="s">
        <v>505</v>
      </c>
      <c r="C37" s="219" t="s">
        <v>506</v>
      </c>
      <c r="D37" s="250">
        <v>2.8</v>
      </c>
      <c r="E37" s="466">
        <v>81.99</v>
      </c>
      <c r="F37" s="374"/>
      <c r="G37" s="196"/>
      <c r="I37" s="201" t="str">
        <f t="shared" si="2"/>
        <v>Autunno A304 KAKI 10 L</v>
      </c>
      <c r="J37" s="200" t="str">
        <f t="shared" si="3"/>
        <v>VA304-10L</v>
      </c>
      <c r="Q37" s="194" t="s">
        <v>52</v>
      </c>
      <c r="S37" s="180"/>
    </row>
    <row r="38" spans="1:19" s="145" customFormat="1" ht="11.25" x14ac:dyDescent="0.2">
      <c r="A38" s="165"/>
      <c r="B38" s="249" t="s">
        <v>571</v>
      </c>
      <c r="C38" s="219" t="s">
        <v>572</v>
      </c>
      <c r="D38" s="250">
        <v>10.3</v>
      </c>
      <c r="E38" s="466">
        <v>261</v>
      </c>
      <c r="F38" s="374"/>
      <c r="G38" s="196"/>
      <c r="I38" s="201" t="str">
        <f t="shared" si="2"/>
        <v>Autunno A305 TERRACOTTA 0.125 L</v>
      </c>
      <c r="J38" s="200" t="str">
        <f t="shared" si="3"/>
        <v>VA305-0125L</v>
      </c>
      <c r="Q38" s="194" t="s">
        <v>53</v>
      </c>
      <c r="S38" s="180"/>
    </row>
    <row r="39" spans="1:19" s="145" customFormat="1" ht="12.75" customHeight="1" x14ac:dyDescent="0.2">
      <c r="A39" s="165"/>
      <c r="B39" s="249" t="s">
        <v>368</v>
      </c>
      <c r="C39" s="219" t="s">
        <v>434</v>
      </c>
      <c r="D39" s="250">
        <v>0.2</v>
      </c>
      <c r="E39" s="466">
        <v>13.03</v>
      </c>
      <c r="F39" s="374"/>
      <c r="G39" s="196"/>
      <c r="I39" s="201" t="str">
        <f t="shared" si="2"/>
        <v>Autunno A305 TERRACOTTA 1,- L</v>
      </c>
      <c r="J39" s="200" t="str">
        <f t="shared" si="3"/>
        <v>VA305-1L</v>
      </c>
      <c r="Q39" s="194" t="s">
        <v>54</v>
      </c>
      <c r="S39" s="180"/>
    </row>
    <row r="40" spans="1:19" s="145" customFormat="1" ht="11.25" x14ac:dyDescent="0.2">
      <c r="A40" s="165"/>
      <c r="B40" s="249" t="s">
        <v>401</v>
      </c>
      <c r="C40" s="219" t="s">
        <v>467</v>
      </c>
      <c r="D40" s="250">
        <v>1.2</v>
      </c>
      <c r="E40" s="466">
        <v>39.47</v>
      </c>
      <c r="F40" s="374"/>
      <c r="G40" s="196"/>
      <c r="I40" s="201" t="str">
        <f t="shared" si="2"/>
        <v>Autunno A305 TERRACOTTA 2,5 L</v>
      </c>
      <c r="J40" s="200" t="str">
        <f t="shared" si="3"/>
        <v>VA305-2,5L</v>
      </c>
      <c r="Q40" s="194" t="s">
        <v>55</v>
      </c>
      <c r="S40" s="180"/>
    </row>
    <row r="41" spans="1:19" s="145" customFormat="1" ht="11.25" x14ac:dyDescent="0.2">
      <c r="A41" s="165"/>
      <c r="B41" s="249" t="s">
        <v>507</v>
      </c>
      <c r="C41" s="219" t="s">
        <v>508</v>
      </c>
      <c r="D41" s="250">
        <v>2.8</v>
      </c>
      <c r="E41" s="466">
        <v>81.99</v>
      </c>
      <c r="F41" s="374"/>
      <c r="G41" s="196"/>
      <c r="I41" s="201" t="str">
        <f t="shared" si="2"/>
        <v>Autunno A305 TERRACOTTA 10 L</v>
      </c>
      <c r="J41" s="200" t="str">
        <f t="shared" si="3"/>
        <v>VA305-10L</v>
      </c>
      <c r="Q41" s="194" t="s">
        <v>56</v>
      </c>
      <c r="S41" s="180"/>
    </row>
    <row r="42" spans="1:19" s="145" customFormat="1" ht="11.25" x14ac:dyDescent="0.2">
      <c r="A42" s="165"/>
      <c r="B42" s="249" t="s">
        <v>573</v>
      </c>
      <c r="C42" s="219" t="s">
        <v>574</v>
      </c>
      <c r="D42" s="250">
        <v>10.3</v>
      </c>
      <c r="E42" s="466">
        <v>261</v>
      </c>
      <c r="F42" s="374"/>
      <c r="G42" s="196"/>
      <c r="I42" s="201" t="str">
        <f t="shared" si="2"/>
        <v>Autunno A306 PLOMB 0.125 L</v>
      </c>
      <c r="J42" s="200" t="str">
        <f t="shared" si="3"/>
        <v>VA306-0125L</v>
      </c>
      <c r="Q42" s="194" t="s">
        <v>57</v>
      </c>
      <c r="S42" s="180"/>
    </row>
    <row r="43" spans="1:19" s="145" customFormat="1" ht="11.25" x14ac:dyDescent="0.2">
      <c r="A43" s="165"/>
      <c r="B43" s="249" t="s">
        <v>369</v>
      </c>
      <c r="C43" s="219" t="s">
        <v>435</v>
      </c>
      <c r="D43" s="250">
        <v>0.2</v>
      </c>
      <c r="E43" s="466">
        <v>13.03</v>
      </c>
      <c r="F43" s="374"/>
      <c r="G43" s="196"/>
      <c r="I43" s="201" t="str">
        <f t="shared" si="2"/>
        <v>Autunno A306 PLOMB 1,- L</v>
      </c>
      <c r="J43" s="200" t="str">
        <f t="shared" si="3"/>
        <v>VA306-1L</v>
      </c>
      <c r="Q43" s="194" t="s">
        <v>58</v>
      </c>
      <c r="S43" s="180"/>
    </row>
    <row r="44" spans="1:19" s="145" customFormat="1" ht="12.75" customHeight="1" x14ac:dyDescent="0.2">
      <c r="A44" s="165"/>
      <c r="B44" s="249" t="s">
        <v>402</v>
      </c>
      <c r="C44" s="219" t="s">
        <v>468</v>
      </c>
      <c r="D44" s="250">
        <v>1.2</v>
      </c>
      <c r="E44" s="466">
        <v>39.47</v>
      </c>
      <c r="F44" s="374"/>
      <c r="G44" s="196"/>
      <c r="I44" s="201" t="str">
        <f t="shared" si="2"/>
        <v>Autunno A306 PLOMB 2,5 L</v>
      </c>
      <c r="J44" s="200" t="str">
        <f t="shared" si="3"/>
        <v>VA306-2,5L</v>
      </c>
      <c r="Q44" s="194" t="s">
        <v>59</v>
      </c>
      <c r="S44" s="180"/>
    </row>
    <row r="45" spans="1:19" s="145" customFormat="1" ht="11.25" x14ac:dyDescent="0.2">
      <c r="A45" s="165"/>
      <c r="B45" s="249" t="s">
        <v>509</v>
      </c>
      <c r="C45" s="219" t="s">
        <v>510</v>
      </c>
      <c r="D45" s="250">
        <v>2.8</v>
      </c>
      <c r="E45" s="466">
        <v>81.99</v>
      </c>
      <c r="F45" s="374"/>
      <c r="G45" s="196"/>
      <c r="I45" s="201" t="str">
        <f t="shared" si="2"/>
        <v>Autunno A306 PLOMB 10 L</v>
      </c>
      <c r="J45" s="200" t="str">
        <f t="shared" si="3"/>
        <v>VA306-10L</v>
      </c>
      <c r="Q45" s="194" t="s">
        <v>60</v>
      </c>
      <c r="S45" s="180"/>
    </row>
    <row r="46" spans="1:19" s="145" customFormat="1" ht="11.25" x14ac:dyDescent="0.2">
      <c r="A46" s="165"/>
      <c r="B46" s="249" t="s">
        <v>575</v>
      </c>
      <c r="C46" s="219" t="s">
        <v>576</v>
      </c>
      <c r="D46" s="250">
        <v>10.3</v>
      </c>
      <c r="E46" s="466">
        <v>261</v>
      </c>
      <c r="F46" s="374"/>
      <c r="G46" s="196"/>
      <c r="I46" s="201" t="str">
        <f t="shared" si="2"/>
        <v>Autunno A307 OR 0.125 L</v>
      </c>
      <c r="J46" s="200" t="str">
        <f t="shared" si="3"/>
        <v>VA307-0125L</v>
      </c>
      <c r="Q46" s="194" t="s">
        <v>61</v>
      </c>
      <c r="S46" s="180"/>
    </row>
    <row r="47" spans="1:19" s="145" customFormat="1" ht="11.25" x14ac:dyDescent="0.2">
      <c r="A47" s="165"/>
      <c r="B47" s="249" t="s">
        <v>370</v>
      </c>
      <c r="C47" s="219" t="s">
        <v>436</v>
      </c>
      <c r="D47" s="250">
        <v>0.2</v>
      </c>
      <c r="E47" s="466">
        <v>13.03</v>
      </c>
      <c r="F47" s="374"/>
      <c r="G47" s="196"/>
      <c r="I47" s="201" t="str">
        <f t="shared" si="2"/>
        <v>Autunno A307 OR 1,- L</v>
      </c>
      <c r="J47" s="200" t="str">
        <f t="shared" si="3"/>
        <v>VA307-1L</v>
      </c>
      <c r="Q47" s="194" t="s">
        <v>62</v>
      </c>
      <c r="S47" s="180"/>
    </row>
    <row r="48" spans="1:19" x14ac:dyDescent="0.2">
      <c r="A48" s="165"/>
      <c r="B48" s="249" t="s">
        <v>403</v>
      </c>
      <c r="C48" s="219" t="s">
        <v>469</v>
      </c>
      <c r="D48" s="250">
        <v>1.2</v>
      </c>
      <c r="E48" s="466">
        <v>39.47</v>
      </c>
      <c r="F48" s="374"/>
      <c r="G48" s="196"/>
      <c r="I48" s="201" t="str">
        <f t="shared" si="2"/>
        <v>Autunno A307 OR 2,5 L</v>
      </c>
      <c r="J48" s="200" t="str">
        <f t="shared" si="3"/>
        <v>VA307-2,5L</v>
      </c>
      <c r="P48" s="145"/>
      <c r="Q48" s="194" t="s">
        <v>63</v>
      </c>
    </row>
    <row r="49" spans="1:17" x14ac:dyDescent="0.2">
      <c r="A49" s="165"/>
      <c r="B49" s="249" t="s">
        <v>511</v>
      </c>
      <c r="C49" s="219" t="s">
        <v>512</v>
      </c>
      <c r="D49" s="250">
        <v>2.8</v>
      </c>
      <c r="E49" s="466">
        <v>81.99</v>
      </c>
      <c r="F49" s="374"/>
      <c r="G49" s="196"/>
      <c r="I49" s="201" t="str">
        <f>C42</f>
        <v>Autunno A307 OR 10 L</v>
      </c>
      <c r="J49" s="200" t="str">
        <f>B42</f>
        <v>VA307-10L</v>
      </c>
      <c r="P49" s="145"/>
      <c r="Q49" s="194" t="s">
        <v>64</v>
      </c>
    </row>
    <row r="50" spans="1:17" x14ac:dyDescent="0.2">
      <c r="A50" s="165"/>
      <c r="B50" s="249" t="s">
        <v>577</v>
      </c>
      <c r="C50" s="219" t="s">
        <v>578</v>
      </c>
      <c r="D50" s="250">
        <v>10.3</v>
      </c>
      <c r="E50" s="466">
        <v>261</v>
      </c>
      <c r="F50" s="374"/>
      <c r="G50" s="196"/>
      <c r="I50" s="201" t="str">
        <f t="shared" ref="I50:I75" si="4">C43</f>
        <v>Estet E200 CITRON 0.125 L</v>
      </c>
      <c r="J50" s="200" t="str">
        <f t="shared" ref="J50:J75" si="5">B43</f>
        <v>VE200-0125L</v>
      </c>
      <c r="P50" s="145"/>
      <c r="Q50" s="194" t="s">
        <v>65</v>
      </c>
    </row>
    <row r="51" spans="1:17" x14ac:dyDescent="0.2">
      <c r="A51" s="165"/>
      <c r="B51" s="249" t="s">
        <v>371</v>
      </c>
      <c r="C51" s="219" t="s">
        <v>437</v>
      </c>
      <c r="D51" s="250">
        <v>0.2</v>
      </c>
      <c r="E51" s="466">
        <v>13.03</v>
      </c>
      <c r="F51" s="374"/>
      <c r="G51" s="196"/>
      <c r="I51" s="201" t="str">
        <f t="shared" si="4"/>
        <v>Estet E200 CITRON 1,- L</v>
      </c>
      <c r="J51" s="200" t="str">
        <f t="shared" si="5"/>
        <v>VE200-1L</v>
      </c>
      <c r="P51" s="145"/>
      <c r="Q51" s="194" t="s">
        <v>66</v>
      </c>
    </row>
    <row r="52" spans="1:17" x14ac:dyDescent="0.2">
      <c r="A52" s="165"/>
      <c r="B52" s="249" t="s">
        <v>404</v>
      </c>
      <c r="C52" s="219" t="s">
        <v>470</v>
      </c>
      <c r="D52" s="250">
        <v>1.2</v>
      </c>
      <c r="E52" s="466">
        <v>39.47</v>
      </c>
      <c r="F52" s="374"/>
      <c r="G52" s="196"/>
      <c r="I52" s="201" t="str">
        <f t="shared" si="4"/>
        <v>Estet E200 CITRON 2,5 L</v>
      </c>
      <c r="J52" s="200" t="str">
        <f t="shared" si="5"/>
        <v>VE200-2,5L</v>
      </c>
      <c r="P52" s="145"/>
      <c r="Q52" s="194" t="s">
        <v>67</v>
      </c>
    </row>
    <row r="53" spans="1:17" x14ac:dyDescent="0.2">
      <c r="A53" s="165"/>
      <c r="B53" s="249" t="s">
        <v>513</v>
      </c>
      <c r="C53" s="219" t="s">
        <v>514</v>
      </c>
      <c r="D53" s="250">
        <v>2.8</v>
      </c>
      <c r="E53" s="466">
        <v>81.99</v>
      </c>
      <c r="F53" s="374"/>
      <c r="G53" s="196"/>
      <c r="I53" s="201" t="str">
        <f t="shared" si="4"/>
        <v>Estet E200 CITRON 10 L</v>
      </c>
      <c r="J53" s="200" t="str">
        <f t="shared" si="5"/>
        <v>VE200-10L</v>
      </c>
      <c r="P53" s="145"/>
      <c r="Q53" s="194" t="s">
        <v>68</v>
      </c>
    </row>
    <row r="54" spans="1:17" x14ac:dyDescent="0.2">
      <c r="A54" s="165"/>
      <c r="B54" s="249" t="s">
        <v>579</v>
      </c>
      <c r="C54" s="219" t="s">
        <v>580</v>
      </c>
      <c r="D54" s="250">
        <v>10.3</v>
      </c>
      <c r="E54" s="466">
        <v>261</v>
      </c>
      <c r="F54" s="374"/>
      <c r="G54" s="196"/>
      <c r="I54" s="201" t="str">
        <f t="shared" si="4"/>
        <v>Estet E201 ROSEE 0.125 L</v>
      </c>
      <c r="J54" s="200" t="str">
        <f t="shared" si="5"/>
        <v>VE201-0125L</v>
      </c>
      <c r="P54" s="145"/>
      <c r="Q54" s="194" t="s">
        <v>69</v>
      </c>
    </row>
    <row r="55" spans="1:17" x14ac:dyDescent="0.2">
      <c r="A55" s="165"/>
      <c r="B55" s="249" t="s">
        <v>372</v>
      </c>
      <c r="C55" s="219" t="s">
        <v>438</v>
      </c>
      <c r="D55" s="250">
        <v>0.2</v>
      </c>
      <c r="E55" s="466">
        <v>13.03</v>
      </c>
      <c r="F55" s="374"/>
      <c r="G55" s="196"/>
      <c r="I55" s="201" t="str">
        <f t="shared" si="4"/>
        <v>Estet E201 ROSEE 1,- L</v>
      </c>
      <c r="J55" s="200" t="str">
        <f t="shared" si="5"/>
        <v>VE201-1L</v>
      </c>
      <c r="P55" s="145"/>
      <c r="Q55" s="194" t="s">
        <v>70</v>
      </c>
    </row>
    <row r="56" spans="1:17" x14ac:dyDescent="0.2">
      <c r="A56" s="165"/>
      <c r="B56" s="249" t="s">
        <v>405</v>
      </c>
      <c r="C56" s="219" t="s">
        <v>471</v>
      </c>
      <c r="D56" s="250">
        <v>1.2</v>
      </c>
      <c r="E56" s="466">
        <v>39.47</v>
      </c>
      <c r="F56" s="374"/>
      <c r="G56" s="209"/>
      <c r="I56" s="201" t="str">
        <f t="shared" si="4"/>
        <v>Estet E201 ROSEE 2,5 L</v>
      </c>
      <c r="J56" s="200" t="str">
        <f t="shared" si="5"/>
        <v>VE201-2,5L</v>
      </c>
      <c r="P56" s="145"/>
      <c r="Q56" s="194" t="s">
        <v>71</v>
      </c>
    </row>
    <row r="57" spans="1:17" x14ac:dyDescent="0.2">
      <c r="A57" s="165"/>
      <c r="B57" s="249" t="s">
        <v>515</v>
      </c>
      <c r="C57" s="219" t="s">
        <v>516</v>
      </c>
      <c r="D57" s="250">
        <v>2.8</v>
      </c>
      <c r="E57" s="466">
        <v>81.99</v>
      </c>
      <c r="F57" s="374"/>
      <c r="G57" s="209"/>
      <c r="I57" s="201" t="str">
        <f t="shared" si="4"/>
        <v>Estet E201 ROSEE 10 L</v>
      </c>
      <c r="J57" s="200" t="str">
        <f t="shared" si="5"/>
        <v>VE201-10L</v>
      </c>
      <c r="P57" s="145"/>
      <c r="Q57" s="194" t="s">
        <v>72</v>
      </c>
    </row>
    <row r="58" spans="1:17" x14ac:dyDescent="0.2">
      <c r="A58" s="165"/>
      <c r="B58" s="249" t="s">
        <v>581</v>
      </c>
      <c r="C58" s="219" t="s">
        <v>582</v>
      </c>
      <c r="D58" s="250">
        <v>10.3</v>
      </c>
      <c r="E58" s="466">
        <v>261</v>
      </c>
      <c r="F58" s="374"/>
      <c r="G58" s="196"/>
      <c r="I58" s="201" t="str">
        <f t="shared" si="4"/>
        <v>Estet E202 TURQUOISE 0.125 L</v>
      </c>
      <c r="J58" s="200" t="str">
        <f t="shared" si="5"/>
        <v>VE202-0125L</v>
      </c>
      <c r="P58" s="145"/>
      <c r="Q58" s="194" t="s">
        <v>73</v>
      </c>
    </row>
    <row r="59" spans="1:17" x14ac:dyDescent="0.2">
      <c r="A59" s="165"/>
      <c r="B59" s="249" t="s">
        <v>373</v>
      </c>
      <c r="C59" s="219" t="s">
        <v>439</v>
      </c>
      <c r="D59" s="250">
        <v>0.2</v>
      </c>
      <c r="E59" s="466">
        <v>13.03</v>
      </c>
      <c r="F59" s="374"/>
      <c r="G59" s="196"/>
      <c r="I59" s="201" t="str">
        <f t="shared" si="4"/>
        <v>Estet E202 TURQUOISE 1,- L</v>
      </c>
      <c r="J59" s="200" t="str">
        <f t="shared" si="5"/>
        <v>VE202-1L</v>
      </c>
      <c r="P59" s="145"/>
      <c r="Q59" s="194" t="s">
        <v>74</v>
      </c>
    </row>
    <row r="60" spans="1:17" x14ac:dyDescent="0.2">
      <c r="A60" s="165"/>
      <c r="B60" s="249" t="s">
        <v>406</v>
      </c>
      <c r="C60" s="219" t="s">
        <v>472</v>
      </c>
      <c r="D60" s="250">
        <v>1.2</v>
      </c>
      <c r="E60" s="466">
        <v>39.47</v>
      </c>
      <c r="F60" s="374"/>
      <c r="G60" s="196"/>
      <c r="H60" s="180"/>
      <c r="I60" s="201" t="str">
        <f t="shared" si="4"/>
        <v>Estet E202 TURQUOISE 2,5 L</v>
      </c>
      <c r="J60" s="200" t="str">
        <f t="shared" si="5"/>
        <v>VE202-2,5L</v>
      </c>
      <c r="Q60" s="194" t="s">
        <v>75</v>
      </c>
    </row>
    <row r="61" spans="1:17" x14ac:dyDescent="0.2">
      <c r="A61" s="165"/>
      <c r="B61" s="249" t="s">
        <v>517</v>
      </c>
      <c r="C61" s="219" t="s">
        <v>518</v>
      </c>
      <c r="D61" s="250">
        <v>2.8</v>
      </c>
      <c r="E61" s="466">
        <v>81.99</v>
      </c>
      <c r="F61" s="374"/>
      <c r="G61" s="196"/>
      <c r="H61" s="180"/>
      <c r="I61" s="201" t="str">
        <f t="shared" si="4"/>
        <v>Estet E202 TURQUOISE 10 L</v>
      </c>
      <c r="J61" s="200" t="str">
        <f t="shared" si="5"/>
        <v>VE202-10L</v>
      </c>
      <c r="Q61" s="194" t="s">
        <v>76</v>
      </c>
    </row>
    <row r="62" spans="1:17" x14ac:dyDescent="0.2">
      <c r="A62" s="165"/>
      <c r="B62" s="249" t="s">
        <v>583</v>
      </c>
      <c r="C62" s="219" t="s">
        <v>584</v>
      </c>
      <c r="D62" s="250">
        <v>10.3</v>
      </c>
      <c r="E62" s="466">
        <v>261</v>
      </c>
      <c r="F62" s="374"/>
      <c r="G62" s="198"/>
      <c r="H62" s="180"/>
      <c r="I62" s="201" t="str">
        <f t="shared" si="4"/>
        <v>Estet E203 GRÉS CERAMÉ clair 0.125 L</v>
      </c>
      <c r="J62" s="200" t="str">
        <f t="shared" si="5"/>
        <v>VE203-0125L</v>
      </c>
      <c r="Q62" s="194" t="s">
        <v>77</v>
      </c>
    </row>
    <row r="63" spans="1:17" x14ac:dyDescent="0.2">
      <c r="A63" s="165"/>
      <c r="B63" s="249" t="s">
        <v>374</v>
      </c>
      <c r="C63" s="219" t="s">
        <v>440</v>
      </c>
      <c r="D63" s="250">
        <v>0.2</v>
      </c>
      <c r="E63" s="466">
        <v>13.03</v>
      </c>
      <c r="F63" s="374"/>
      <c r="G63" s="198"/>
      <c r="H63" s="180"/>
      <c r="I63" s="201" t="str">
        <f t="shared" si="4"/>
        <v>Estet E203 GRÉS CERAMÉ clair 1,- L</v>
      </c>
      <c r="J63" s="200" t="str">
        <f t="shared" si="5"/>
        <v>VE203-1L</v>
      </c>
      <c r="Q63" s="194" t="s">
        <v>78</v>
      </c>
    </row>
    <row r="64" spans="1:17" x14ac:dyDescent="0.2">
      <c r="A64" s="165"/>
      <c r="B64" s="249" t="s">
        <v>407</v>
      </c>
      <c r="C64" s="219" t="s">
        <v>473</v>
      </c>
      <c r="D64" s="250">
        <v>1.2</v>
      </c>
      <c r="E64" s="466">
        <v>39.47</v>
      </c>
      <c r="F64" s="374"/>
      <c r="G64" s="198"/>
      <c r="H64" s="180"/>
      <c r="I64" s="201" t="str">
        <f t="shared" si="4"/>
        <v>Estet E203 GRÉS CERAMÉ clair 2,5 L</v>
      </c>
      <c r="J64" s="200" t="str">
        <f t="shared" si="5"/>
        <v>VE203-2,5L</v>
      </c>
      <c r="Q64" s="194" t="s">
        <v>79</v>
      </c>
    </row>
    <row r="65" spans="1:17" x14ac:dyDescent="0.2">
      <c r="A65" s="165"/>
      <c r="B65" s="249" t="s">
        <v>519</v>
      </c>
      <c r="C65" s="219" t="s">
        <v>520</v>
      </c>
      <c r="D65" s="250">
        <v>2.8</v>
      </c>
      <c r="E65" s="466">
        <v>81.99</v>
      </c>
      <c r="F65" s="374"/>
      <c r="G65" s="198"/>
      <c r="H65" s="180"/>
      <c r="I65" s="201" t="str">
        <f t="shared" si="4"/>
        <v>Estet E203 GRÉS CERAMÉ clair 10 L</v>
      </c>
      <c r="J65" s="200" t="str">
        <f t="shared" si="5"/>
        <v>VE203-10L</v>
      </c>
      <c r="Q65" s="194" t="s">
        <v>80</v>
      </c>
    </row>
    <row r="66" spans="1:17" x14ac:dyDescent="0.2">
      <c r="A66" s="165"/>
      <c r="B66" s="249" t="s">
        <v>585</v>
      </c>
      <c r="C66" s="219" t="s">
        <v>586</v>
      </c>
      <c r="D66" s="250">
        <v>10.3</v>
      </c>
      <c r="E66" s="466">
        <v>261</v>
      </c>
      <c r="F66" s="374"/>
      <c r="G66" s="198"/>
      <c r="I66" s="201" t="str">
        <f t="shared" si="4"/>
        <v>Estet E204 OLIVE CLAIRE 0.125 L</v>
      </c>
      <c r="J66" s="200" t="str">
        <f t="shared" si="5"/>
        <v>VE204-0125L</v>
      </c>
      <c r="Q66" s="194" t="s">
        <v>81</v>
      </c>
    </row>
    <row r="67" spans="1:17" x14ac:dyDescent="0.2">
      <c r="A67" s="165"/>
      <c r="B67" s="249" t="s">
        <v>375</v>
      </c>
      <c r="C67" s="219" t="s">
        <v>441</v>
      </c>
      <c r="D67" s="250">
        <v>0.2</v>
      </c>
      <c r="E67" s="466">
        <v>13.03</v>
      </c>
      <c r="F67" s="374"/>
      <c r="G67" s="198"/>
      <c r="I67" s="201" t="str">
        <f t="shared" si="4"/>
        <v>Estet E204 OLIVE CLAIRE 1,- L</v>
      </c>
      <c r="J67" s="200" t="str">
        <f t="shared" si="5"/>
        <v>VE204-1L</v>
      </c>
      <c r="Q67" s="194" t="s">
        <v>82</v>
      </c>
    </row>
    <row r="68" spans="1:17" x14ac:dyDescent="0.2">
      <c r="A68" s="165"/>
      <c r="B68" s="249" t="s">
        <v>408</v>
      </c>
      <c r="C68" s="219" t="s">
        <v>474</v>
      </c>
      <c r="D68" s="250">
        <v>1.2</v>
      </c>
      <c r="E68" s="466">
        <v>39.47</v>
      </c>
      <c r="F68" s="374"/>
      <c r="G68" s="198"/>
      <c r="I68" s="201" t="str">
        <f t="shared" si="4"/>
        <v>Estet E204 OLIVE CLAIRE 2,5 L</v>
      </c>
      <c r="J68" s="200" t="str">
        <f t="shared" si="5"/>
        <v>VE204-2,5L</v>
      </c>
      <c r="Q68" s="194" t="s">
        <v>83</v>
      </c>
    </row>
    <row r="69" spans="1:17" x14ac:dyDescent="0.2">
      <c r="A69" s="165"/>
      <c r="B69" s="249" t="s">
        <v>521</v>
      </c>
      <c r="C69" s="219" t="s">
        <v>522</v>
      </c>
      <c r="D69" s="250">
        <v>2.8</v>
      </c>
      <c r="E69" s="466">
        <v>81.99</v>
      </c>
      <c r="F69" s="374"/>
      <c r="G69" s="198"/>
      <c r="I69" s="201" t="str">
        <f t="shared" si="4"/>
        <v>Estet E204 OLIVE CLAIRE 10 L</v>
      </c>
      <c r="J69" s="200" t="str">
        <f t="shared" si="5"/>
        <v>VE204-10L</v>
      </c>
      <c r="Q69" s="194" t="s">
        <v>84</v>
      </c>
    </row>
    <row r="70" spans="1:17" x14ac:dyDescent="0.2">
      <c r="A70" s="165"/>
      <c r="B70" s="249" t="s">
        <v>587</v>
      </c>
      <c r="C70" s="219" t="s">
        <v>588</v>
      </c>
      <c r="D70" s="250">
        <v>10.3</v>
      </c>
      <c r="E70" s="466">
        <v>261</v>
      </c>
      <c r="F70" s="374"/>
      <c r="G70" s="198"/>
      <c r="I70" s="201" t="str">
        <f t="shared" si="4"/>
        <v>Estet E205 VERT BRILLANT 0.125 L</v>
      </c>
      <c r="J70" s="200" t="str">
        <f t="shared" si="5"/>
        <v>VE205-0125L</v>
      </c>
      <c r="Q70" s="194" t="s">
        <v>85</v>
      </c>
    </row>
    <row r="71" spans="1:17" x14ac:dyDescent="0.2">
      <c r="A71" s="165"/>
      <c r="B71" s="249" t="s">
        <v>376</v>
      </c>
      <c r="C71" s="219" t="s">
        <v>442</v>
      </c>
      <c r="D71" s="250">
        <v>0.2</v>
      </c>
      <c r="E71" s="466">
        <v>13.03</v>
      </c>
      <c r="F71" s="374"/>
      <c r="G71" s="198"/>
      <c r="I71" s="201" t="str">
        <f t="shared" si="4"/>
        <v>Estet E205 VERT BRILLANT 1,- L</v>
      </c>
      <c r="J71" s="200" t="str">
        <f t="shared" si="5"/>
        <v>VE205-1L</v>
      </c>
      <c r="Q71" s="194" t="s">
        <v>86</v>
      </c>
    </row>
    <row r="72" spans="1:17" x14ac:dyDescent="0.2">
      <c r="A72" s="165"/>
      <c r="B72" s="249" t="s">
        <v>409</v>
      </c>
      <c r="C72" s="219" t="s">
        <v>475</v>
      </c>
      <c r="D72" s="250">
        <v>1.2</v>
      </c>
      <c r="E72" s="466">
        <v>39.47</v>
      </c>
      <c r="F72" s="374"/>
      <c r="G72" s="198"/>
      <c r="I72" s="201" t="str">
        <f t="shared" si="4"/>
        <v>Estet E205 VERT BRILLANT 2,5 L</v>
      </c>
      <c r="J72" s="200" t="str">
        <f t="shared" si="5"/>
        <v>VE205-2,5L</v>
      </c>
      <c r="Q72" s="194" t="s">
        <v>87</v>
      </c>
    </row>
    <row r="73" spans="1:17" x14ac:dyDescent="0.2">
      <c r="A73" s="165"/>
      <c r="B73" s="249" t="s">
        <v>523</v>
      </c>
      <c r="C73" s="219" t="s">
        <v>524</v>
      </c>
      <c r="D73" s="250">
        <v>2.8</v>
      </c>
      <c r="E73" s="466">
        <v>81.99</v>
      </c>
      <c r="F73" s="374"/>
      <c r="G73" s="198"/>
      <c r="I73" s="201" t="str">
        <f t="shared" si="4"/>
        <v>Estet E205 VERT BRILLANT 10 L</v>
      </c>
      <c r="J73" s="200" t="str">
        <f t="shared" si="5"/>
        <v>VE205-10L</v>
      </c>
      <c r="Q73" s="194" t="s">
        <v>88</v>
      </c>
    </row>
    <row r="74" spans="1:17" x14ac:dyDescent="0.2">
      <c r="A74" s="165"/>
      <c r="B74" s="249" t="s">
        <v>589</v>
      </c>
      <c r="C74" s="219" t="s">
        <v>590</v>
      </c>
      <c r="D74" s="250">
        <v>10.3</v>
      </c>
      <c r="E74" s="466">
        <v>261</v>
      </c>
      <c r="F74" s="374"/>
      <c r="G74" s="198"/>
      <c r="I74" s="201" t="str">
        <f t="shared" si="4"/>
        <v>Estet E206 ROUGE INDIEN 0.125 L</v>
      </c>
      <c r="J74" s="200" t="str">
        <f t="shared" si="5"/>
        <v>VE206-0125L</v>
      </c>
      <c r="Q74" s="194" t="s">
        <v>89</v>
      </c>
    </row>
    <row r="75" spans="1:17" ht="12.75" customHeight="1" x14ac:dyDescent="0.2">
      <c r="A75" s="165"/>
      <c r="B75" s="249" t="s">
        <v>377</v>
      </c>
      <c r="C75" s="219" t="s">
        <v>443</v>
      </c>
      <c r="D75" s="250">
        <v>0.2</v>
      </c>
      <c r="E75" s="466">
        <v>13.03</v>
      </c>
      <c r="F75" s="374"/>
      <c r="G75" s="198"/>
      <c r="I75" s="201" t="str">
        <f t="shared" si="4"/>
        <v>Estet E206 ROUGE INDIEN 1,- L</v>
      </c>
      <c r="J75" s="200" t="str">
        <f t="shared" si="5"/>
        <v>VE206-1L</v>
      </c>
      <c r="Q75" s="194" t="s">
        <v>90</v>
      </c>
    </row>
    <row r="76" spans="1:17" x14ac:dyDescent="0.2">
      <c r="A76" s="165"/>
      <c r="B76" s="249" t="s">
        <v>410</v>
      </c>
      <c r="C76" s="219" t="s">
        <v>476</v>
      </c>
      <c r="D76" s="250">
        <v>1.2</v>
      </c>
      <c r="E76" s="466">
        <v>39.47</v>
      </c>
      <c r="F76" s="374"/>
      <c r="G76" s="198"/>
      <c r="I76" s="201" t="str">
        <f>C69</f>
        <v>Estet E206 ROUGE INDIEN 2,5 L</v>
      </c>
      <c r="J76" s="200" t="str">
        <f>B69</f>
        <v>VE206-2,5L</v>
      </c>
      <c r="Q76" s="194" t="s">
        <v>91</v>
      </c>
    </row>
    <row r="77" spans="1:17" x14ac:dyDescent="0.2">
      <c r="A77" s="165"/>
      <c r="B77" s="249" t="s">
        <v>525</v>
      </c>
      <c r="C77" s="219" t="s">
        <v>526</v>
      </c>
      <c r="D77" s="250">
        <v>2.8</v>
      </c>
      <c r="E77" s="466">
        <v>81.99</v>
      </c>
      <c r="F77" s="374"/>
      <c r="G77" s="198"/>
      <c r="I77" s="201" t="str">
        <f t="shared" ref="I77:I91" si="6">C70</f>
        <v>Estet E206 ROUGE INDIEN 10 L</v>
      </c>
      <c r="J77" s="200" t="str">
        <f t="shared" ref="J77:J91" si="7">B70</f>
        <v>VE206-10L</v>
      </c>
      <c r="Q77" s="194" t="s">
        <v>92</v>
      </c>
    </row>
    <row r="78" spans="1:17" x14ac:dyDescent="0.2">
      <c r="A78" s="165"/>
      <c r="B78" s="249" t="s">
        <v>591</v>
      </c>
      <c r="C78" s="219" t="s">
        <v>592</v>
      </c>
      <c r="D78" s="250">
        <v>10.3</v>
      </c>
      <c r="E78" s="466">
        <v>261</v>
      </c>
      <c r="F78" s="374"/>
      <c r="G78" s="198"/>
      <c r="I78" s="201" t="str">
        <f t="shared" si="6"/>
        <v>Estet E207 AUBERGINE 0.125 L</v>
      </c>
      <c r="J78" s="200" t="str">
        <f t="shared" si="7"/>
        <v>VE207-0125L</v>
      </c>
      <c r="Q78" s="194" t="s">
        <v>93</v>
      </c>
    </row>
    <row r="79" spans="1:17" x14ac:dyDescent="0.2">
      <c r="A79" s="165"/>
      <c r="B79" s="249" t="s">
        <v>378</v>
      </c>
      <c r="C79" s="219" t="s">
        <v>444</v>
      </c>
      <c r="D79" s="250">
        <v>0.2</v>
      </c>
      <c r="E79" s="466">
        <v>13.03</v>
      </c>
      <c r="F79" s="374"/>
      <c r="G79" s="198"/>
      <c r="I79" s="201" t="str">
        <f t="shared" si="6"/>
        <v>Estet E207 AUBERGINE 1,- L</v>
      </c>
      <c r="J79" s="200" t="str">
        <f t="shared" si="7"/>
        <v>VE207-1L</v>
      </c>
      <c r="Q79" s="194" t="s">
        <v>94</v>
      </c>
    </row>
    <row r="80" spans="1:17" x14ac:dyDescent="0.2">
      <c r="A80" s="165"/>
      <c r="B80" s="249" t="s">
        <v>411</v>
      </c>
      <c r="C80" s="219" t="s">
        <v>477</v>
      </c>
      <c r="D80" s="250">
        <v>1.2</v>
      </c>
      <c r="E80" s="466">
        <v>39.47</v>
      </c>
      <c r="F80" s="374"/>
      <c r="G80" s="198"/>
      <c r="I80" s="201" t="str">
        <f t="shared" si="6"/>
        <v>Estet E207 AUBERGINE 2,5 L</v>
      </c>
      <c r="J80" s="200" t="str">
        <f t="shared" si="7"/>
        <v>VE207-2,5L</v>
      </c>
      <c r="Q80" s="194" t="s">
        <v>95</v>
      </c>
    </row>
    <row r="81" spans="1:17" x14ac:dyDescent="0.2">
      <c r="A81" s="165"/>
      <c r="B81" s="249" t="s">
        <v>527</v>
      </c>
      <c r="C81" s="219" t="s">
        <v>528</v>
      </c>
      <c r="D81" s="250">
        <v>2.8</v>
      </c>
      <c r="E81" s="466">
        <v>81.99</v>
      </c>
      <c r="F81" s="374"/>
      <c r="G81" s="198"/>
      <c r="I81" s="201" t="str">
        <f t="shared" si="6"/>
        <v>Estet E207 AUBERGINE 10 L</v>
      </c>
      <c r="J81" s="200" t="str">
        <f t="shared" si="7"/>
        <v>VE207-10L</v>
      </c>
      <c r="Q81" s="194" t="s">
        <v>96</v>
      </c>
    </row>
    <row r="82" spans="1:17" x14ac:dyDescent="0.2">
      <c r="A82" s="165"/>
      <c r="B82" s="249" t="s">
        <v>593</v>
      </c>
      <c r="C82" s="219" t="s">
        <v>594</v>
      </c>
      <c r="D82" s="250">
        <v>10.3</v>
      </c>
      <c r="E82" s="466">
        <v>261</v>
      </c>
      <c r="F82" s="374"/>
      <c r="G82" s="198"/>
      <c r="I82" s="201" t="str">
        <f t="shared" si="6"/>
        <v>Inverno I400 NOIR DE NUIT 0.125 L</v>
      </c>
      <c r="J82" s="200" t="str">
        <f t="shared" si="7"/>
        <v>VI400-0125L</v>
      </c>
      <c r="Q82" s="194" t="s">
        <v>97</v>
      </c>
    </row>
    <row r="83" spans="1:17" ht="12.75" customHeight="1" x14ac:dyDescent="0.2">
      <c r="A83" s="165"/>
      <c r="B83" s="249" t="s">
        <v>379</v>
      </c>
      <c r="C83" s="219" t="s">
        <v>445</v>
      </c>
      <c r="D83" s="250">
        <v>0.2</v>
      </c>
      <c r="E83" s="466">
        <v>13.03</v>
      </c>
      <c r="F83" s="374"/>
      <c r="G83" s="198"/>
      <c r="I83" s="201" t="str">
        <f t="shared" si="6"/>
        <v>Inverno I400 NOIR DE NUIT 1,- L</v>
      </c>
      <c r="J83" s="200" t="str">
        <f t="shared" si="7"/>
        <v>VI400-1L</v>
      </c>
      <c r="Q83" s="194" t="s">
        <v>98</v>
      </c>
    </row>
    <row r="84" spans="1:17" x14ac:dyDescent="0.2">
      <c r="A84" s="165"/>
      <c r="B84" s="249" t="s">
        <v>412</v>
      </c>
      <c r="C84" s="219" t="s">
        <v>478</v>
      </c>
      <c r="D84" s="250">
        <v>1.2</v>
      </c>
      <c r="E84" s="466">
        <v>39.47</v>
      </c>
      <c r="F84" s="374"/>
      <c r="G84" s="198"/>
      <c r="I84" s="201" t="str">
        <f t="shared" si="6"/>
        <v>Inverno I400 NOIR DE NUIT 2,5 L</v>
      </c>
      <c r="J84" s="200" t="str">
        <f t="shared" si="7"/>
        <v>VI400-2,5L</v>
      </c>
      <c r="Q84" s="194" t="s">
        <v>99</v>
      </c>
    </row>
    <row r="85" spans="1:17" x14ac:dyDescent="0.2">
      <c r="A85" s="165"/>
      <c r="B85" s="249" t="s">
        <v>529</v>
      </c>
      <c r="C85" s="219" t="s">
        <v>530</v>
      </c>
      <c r="D85" s="250">
        <v>2.8</v>
      </c>
      <c r="E85" s="466">
        <v>81.99</v>
      </c>
      <c r="F85" s="374"/>
      <c r="G85" s="198"/>
      <c r="I85" s="201" t="str">
        <f t="shared" si="6"/>
        <v>Inverno I400 NOIR DE NUIT 10 L</v>
      </c>
      <c r="J85" s="200" t="str">
        <f t="shared" si="7"/>
        <v>VI400-10L</v>
      </c>
      <c r="Q85" s="194" t="s">
        <v>100</v>
      </c>
    </row>
    <row r="86" spans="1:17" x14ac:dyDescent="0.2">
      <c r="A86" s="165"/>
      <c r="B86" s="249" t="s">
        <v>595</v>
      </c>
      <c r="C86" s="219" t="s">
        <v>596</v>
      </c>
      <c r="D86" s="250">
        <v>10.3</v>
      </c>
      <c r="E86" s="466">
        <v>261</v>
      </c>
      <c r="F86" s="374"/>
      <c r="G86" s="198"/>
      <c r="I86" s="201" t="str">
        <f t="shared" si="6"/>
        <v>Inverno I401 GRIS ROUGE 0.125 L</v>
      </c>
      <c r="J86" s="200" t="str">
        <f t="shared" si="7"/>
        <v>VI401-0125L</v>
      </c>
      <c r="Q86" s="194" t="s">
        <v>101</v>
      </c>
    </row>
    <row r="87" spans="1:17" x14ac:dyDescent="0.2">
      <c r="A87" s="165"/>
      <c r="B87" s="249" t="s">
        <v>380</v>
      </c>
      <c r="C87" s="219" t="s">
        <v>446</v>
      </c>
      <c r="D87" s="250">
        <v>0.2</v>
      </c>
      <c r="E87" s="466">
        <v>13.03</v>
      </c>
      <c r="F87" s="374"/>
      <c r="G87" s="198"/>
      <c r="I87" s="201" t="str">
        <f t="shared" si="6"/>
        <v>Inverno I401 GRIS ROUGE 1,- L</v>
      </c>
      <c r="J87" s="200" t="str">
        <f t="shared" si="7"/>
        <v>VI401-1L</v>
      </c>
      <c r="Q87" s="194" t="s">
        <v>102</v>
      </c>
    </row>
    <row r="88" spans="1:17" x14ac:dyDescent="0.2">
      <c r="A88" s="165"/>
      <c r="B88" s="249" t="s">
        <v>413</v>
      </c>
      <c r="C88" s="219" t="s">
        <v>479</v>
      </c>
      <c r="D88" s="250">
        <v>1.2</v>
      </c>
      <c r="E88" s="466">
        <v>39.47</v>
      </c>
      <c r="F88" s="374"/>
      <c r="G88" s="211"/>
      <c r="I88" s="201" t="str">
        <f t="shared" si="6"/>
        <v>Inverno I401 GRIS ROUGE 2,5 L</v>
      </c>
      <c r="J88" s="200" t="str">
        <f t="shared" si="7"/>
        <v>VI401-2,5L</v>
      </c>
      <c r="Q88" s="194" t="s">
        <v>103</v>
      </c>
    </row>
    <row r="89" spans="1:17" x14ac:dyDescent="0.2">
      <c r="A89" s="165"/>
      <c r="B89" s="249" t="s">
        <v>531</v>
      </c>
      <c r="C89" s="219" t="s">
        <v>532</v>
      </c>
      <c r="D89" s="250">
        <v>2.8</v>
      </c>
      <c r="E89" s="466">
        <v>81.99</v>
      </c>
      <c r="F89" s="374"/>
      <c r="G89" s="211"/>
      <c r="I89" s="201" t="str">
        <f t="shared" si="6"/>
        <v>Inverno I401 GRIS ROUGE 10 L</v>
      </c>
      <c r="J89" s="200" t="str">
        <f t="shared" si="7"/>
        <v>VI401-10L</v>
      </c>
      <c r="Q89" s="194" t="s">
        <v>104</v>
      </c>
    </row>
    <row r="90" spans="1:17" x14ac:dyDescent="0.2">
      <c r="A90" s="165"/>
      <c r="B90" s="249" t="s">
        <v>597</v>
      </c>
      <c r="C90" s="219" t="s">
        <v>598</v>
      </c>
      <c r="D90" s="250">
        <v>10.3</v>
      </c>
      <c r="E90" s="466">
        <v>261</v>
      </c>
      <c r="F90" s="374"/>
      <c r="G90" s="198"/>
      <c r="I90" s="201" t="str">
        <f t="shared" si="6"/>
        <v>Inverno I402 LAVANDE FONCEE 0.125 L</v>
      </c>
      <c r="J90" s="200" t="str">
        <f t="shared" si="7"/>
        <v>VI402-0125L</v>
      </c>
      <c r="Q90" s="194" t="s">
        <v>105</v>
      </c>
    </row>
    <row r="91" spans="1:17" x14ac:dyDescent="0.2">
      <c r="A91" s="165"/>
      <c r="B91" s="249" t="s">
        <v>381</v>
      </c>
      <c r="C91" s="219" t="s">
        <v>447</v>
      </c>
      <c r="D91" s="250">
        <v>0.2</v>
      </c>
      <c r="E91" s="466">
        <v>13.03</v>
      </c>
      <c r="F91" s="374"/>
      <c r="G91" s="198"/>
      <c r="I91" s="201" t="str">
        <f t="shared" si="6"/>
        <v>Inverno I402 LAVANDE FONCEE 1,- L</v>
      </c>
      <c r="J91" s="200" t="str">
        <f t="shared" si="7"/>
        <v>VI402-1L</v>
      </c>
      <c r="Q91" s="194" t="s">
        <v>106</v>
      </c>
    </row>
    <row r="92" spans="1:17" x14ac:dyDescent="0.2">
      <c r="A92" s="165"/>
      <c r="B92" s="249" t="s">
        <v>414</v>
      </c>
      <c r="C92" s="219" t="s">
        <v>480</v>
      </c>
      <c r="D92" s="250">
        <v>1.2</v>
      </c>
      <c r="E92" s="466">
        <v>39.47</v>
      </c>
      <c r="F92" s="374"/>
      <c r="G92" s="198"/>
      <c r="I92" s="201" t="str">
        <f>C85</f>
        <v>Inverno I402 LAVANDE FONCEE 2,5 L</v>
      </c>
      <c r="J92" s="200" t="str">
        <f>B85</f>
        <v>VI402-2,5L</v>
      </c>
      <c r="Q92" s="194" t="s">
        <v>107</v>
      </c>
    </row>
    <row r="93" spans="1:17" x14ac:dyDescent="0.2">
      <c r="A93" s="165"/>
      <c r="B93" s="249" t="s">
        <v>533</v>
      </c>
      <c r="C93" s="219" t="s">
        <v>534</v>
      </c>
      <c r="D93" s="250">
        <v>2.8</v>
      </c>
      <c r="E93" s="466">
        <v>81.99</v>
      </c>
      <c r="F93" s="374"/>
      <c r="G93" s="198"/>
      <c r="I93" s="201" t="str">
        <f t="shared" ref="I93:I108" si="8">C86</f>
        <v>Inverno I402 LAVANDE FONCEE 10 L</v>
      </c>
      <c r="J93" s="200" t="str">
        <f t="shared" ref="J93:J108" si="9">B86</f>
        <v>VI402-10L</v>
      </c>
      <c r="Q93" s="194" t="s">
        <v>108</v>
      </c>
    </row>
    <row r="94" spans="1:17" x14ac:dyDescent="0.2">
      <c r="A94" s="165"/>
      <c r="B94" s="249" t="s">
        <v>599</v>
      </c>
      <c r="C94" s="219" t="s">
        <v>600</v>
      </c>
      <c r="D94" s="250">
        <v>10.3</v>
      </c>
      <c r="E94" s="466">
        <v>261</v>
      </c>
      <c r="F94" s="374"/>
      <c r="G94" s="198"/>
      <c r="I94" s="201" t="str">
        <f t="shared" si="8"/>
        <v>Inverno I403 GRIS CREPUSCULE 0.125 L</v>
      </c>
      <c r="J94" s="200" t="str">
        <f t="shared" si="9"/>
        <v>VI403-0125L</v>
      </c>
      <c r="Q94" s="194" t="s">
        <v>109</v>
      </c>
    </row>
    <row r="95" spans="1:17" x14ac:dyDescent="0.2">
      <c r="A95" s="165"/>
      <c r="B95" s="249" t="s">
        <v>382</v>
      </c>
      <c r="C95" s="219" t="s">
        <v>448</v>
      </c>
      <c r="D95" s="250">
        <v>0.2</v>
      </c>
      <c r="E95" s="466">
        <v>13.03</v>
      </c>
      <c r="F95" s="374"/>
      <c r="G95" s="198"/>
      <c r="I95" s="201" t="str">
        <f t="shared" si="8"/>
        <v>Inverno I403 GRIS CREPUSCULE 1,- L</v>
      </c>
      <c r="J95" s="200" t="str">
        <f t="shared" si="9"/>
        <v>VI403-1L</v>
      </c>
      <c r="Q95" s="194" t="s">
        <v>110</v>
      </c>
    </row>
    <row r="96" spans="1:17" x14ac:dyDescent="0.2">
      <c r="A96" s="165"/>
      <c r="B96" s="249" t="s">
        <v>415</v>
      </c>
      <c r="C96" s="219" t="s">
        <v>481</v>
      </c>
      <c r="D96" s="250">
        <v>1.2</v>
      </c>
      <c r="E96" s="466">
        <v>39.47</v>
      </c>
      <c r="F96" s="374"/>
      <c r="G96" s="198"/>
      <c r="I96" s="201" t="str">
        <f t="shared" si="8"/>
        <v>Inverno I403 GRIS CREPUSCULE 2,5 L</v>
      </c>
      <c r="J96" s="200" t="str">
        <f t="shared" si="9"/>
        <v>VI403-2,5L</v>
      </c>
      <c r="Q96" s="194" t="s">
        <v>111</v>
      </c>
    </row>
    <row r="97" spans="1:19" x14ac:dyDescent="0.2">
      <c r="A97" s="165"/>
      <c r="B97" s="249" t="s">
        <v>535</v>
      </c>
      <c r="C97" s="219" t="s">
        <v>536</v>
      </c>
      <c r="D97" s="250">
        <v>2.8</v>
      </c>
      <c r="E97" s="466">
        <v>81.99</v>
      </c>
      <c r="F97" s="374"/>
      <c r="G97" s="198"/>
      <c r="I97" s="201" t="str">
        <f t="shared" si="8"/>
        <v>Inverno I403 GRIS CREPUSCULE 10 L</v>
      </c>
      <c r="J97" s="200" t="str">
        <f t="shared" si="9"/>
        <v>VI403-10L</v>
      </c>
      <c r="Q97" s="194" t="s">
        <v>112</v>
      </c>
    </row>
    <row r="98" spans="1:19" x14ac:dyDescent="0.2">
      <c r="A98" s="165"/>
      <c r="B98" s="249" t="s">
        <v>601</v>
      </c>
      <c r="C98" s="219" t="s">
        <v>602</v>
      </c>
      <c r="D98" s="250">
        <v>10.3</v>
      </c>
      <c r="E98" s="466">
        <v>261</v>
      </c>
      <c r="F98" s="374"/>
      <c r="G98" s="198"/>
      <c r="I98" s="201" t="str">
        <f t="shared" si="8"/>
        <v>Inverno I404 LAVANDE CLAIRE 0.125 L</v>
      </c>
      <c r="J98" s="200" t="str">
        <f t="shared" si="9"/>
        <v>VI404-0125L</v>
      </c>
      <c r="Q98" s="194" t="s">
        <v>113</v>
      </c>
    </row>
    <row r="99" spans="1:19" x14ac:dyDescent="0.2">
      <c r="A99" s="165"/>
      <c r="B99" s="249" t="s">
        <v>383</v>
      </c>
      <c r="C99" s="219" t="s">
        <v>449</v>
      </c>
      <c r="D99" s="250">
        <v>0.2</v>
      </c>
      <c r="E99" s="466">
        <v>13.03</v>
      </c>
      <c r="F99" s="374"/>
      <c r="G99" s="198"/>
      <c r="I99" s="201" t="str">
        <f t="shared" si="8"/>
        <v>Inverno I404 LAVANDE CLAIRE 1,- L</v>
      </c>
      <c r="J99" s="200" t="str">
        <f t="shared" si="9"/>
        <v>VI404-1L</v>
      </c>
      <c r="Q99" s="194" t="s">
        <v>114</v>
      </c>
    </row>
    <row r="100" spans="1:19" ht="12.75" customHeight="1" x14ac:dyDescent="0.2">
      <c r="A100" s="165"/>
      <c r="B100" s="249" t="s">
        <v>416</v>
      </c>
      <c r="C100" s="219" t="s">
        <v>482</v>
      </c>
      <c r="D100" s="250">
        <v>1.2</v>
      </c>
      <c r="E100" s="466">
        <v>39.47</v>
      </c>
      <c r="F100" s="374"/>
      <c r="G100" s="198"/>
      <c r="I100" s="201" t="str">
        <f t="shared" si="8"/>
        <v>Inverno I404 LAVANDE CLAIRE 2,5 L</v>
      </c>
      <c r="J100" s="200" t="str">
        <f t="shared" si="9"/>
        <v>VI404-2,5L</v>
      </c>
      <c r="Q100" s="194" t="s">
        <v>115</v>
      </c>
    </row>
    <row r="101" spans="1:19" x14ac:dyDescent="0.2">
      <c r="A101" s="165"/>
      <c r="B101" s="249" t="s">
        <v>537</v>
      </c>
      <c r="C101" s="219" t="s">
        <v>538</v>
      </c>
      <c r="D101" s="250">
        <v>2.8</v>
      </c>
      <c r="E101" s="466">
        <v>81.99</v>
      </c>
      <c r="F101" s="374"/>
      <c r="G101" s="198"/>
      <c r="I101" s="201" t="str">
        <f t="shared" si="8"/>
        <v>Inverno I404 LAVANDE CLAIRE 10 L</v>
      </c>
      <c r="J101" s="200" t="str">
        <f t="shared" si="9"/>
        <v>VI404-10L</v>
      </c>
      <c r="Q101" s="194" t="s">
        <v>116</v>
      </c>
    </row>
    <row r="102" spans="1:19" x14ac:dyDescent="0.2">
      <c r="A102" s="165"/>
      <c r="B102" s="249" t="s">
        <v>603</v>
      </c>
      <c r="C102" s="219" t="s">
        <v>604</v>
      </c>
      <c r="D102" s="250">
        <v>10.3</v>
      </c>
      <c r="E102" s="466">
        <v>261</v>
      </c>
      <c r="F102" s="374"/>
      <c r="G102" s="198"/>
      <c r="I102" s="201" t="str">
        <f t="shared" si="8"/>
        <v>Inverno I405 GRIS CREME 0.125 L</v>
      </c>
      <c r="J102" s="200" t="str">
        <f t="shared" si="9"/>
        <v>VI405-0125L</v>
      </c>
      <c r="Q102" s="212" t="s">
        <v>117</v>
      </c>
      <c r="S102" s="2"/>
    </row>
    <row r="103" spans="1:19" x14ac:dyDescent="0.2">
      <c r="A103" s="165"/>
      <c r="B103" s="249" t="s">
        <v>384</v>
      </c>
      <c r="C103" s="219" t="s">
        <v>450</v>
      </c>
      <c r="D103" s="250">
        <v>0.2</v>
      </c>
      <c r="E103" s="466">
        <v>13.03</v>
      </c>
      <c r="F103" s="374"/>
      <c r="G103" s="198"/>
      <c r="I103" s="201" t="str">
        <f t="shared" si="8"/>
        <v>Inverno I405 GRIS CREME 1,- L</v>
      </c>
      <c r="J103" s="200" t="str">
        <f t="shared" si="9"/>
        <v>VI405-1L</v>
      </c>
      <c r="Q103" s="212" t="s">
        <v>118</v>
      </c>
      <c r="S103" s="2"/>
    </row>
    <row r="104" spans="1:19" x14ac:dyDescent="0.2">
      <c r="A104" s="165"/>
      <c r="B104" s="249" t="s">
        <v>417</v>
      </c>
      <c r="C104" s="219" t="s">
        <v>483</v>
      </c>
      <c r="D104" s="250">
        <v>1.2</v>
      </c>
      <c r="E104" s="466">
        <v>39.47</v>
      </c>
      <c r="F104" s="374"/>
      <c r="G104" s="198"/>
      <c r="I104" s="201" t="str">
        <f t="shared" si="8"/>
        <v>Inverno I405 GRIS CREME 2,5 L</v>
      </c>
      <c r="J104" s="200" t="str">
        <f t="shared" si="9"/>
        <v>VI405-2,5L</v>
      </c>
      <c r="Q104" s="212" t="s">
        <v>119</v>
      </c>
      <c r="S104" s="2"/>
    </row>
    <row r="105" spans="1:19" ht="12.75" customHeight="1" x14ac:dyDescent="0.2">
      <c r="A105" s="165"/>
      <c r="B105" s="249" t="s">
        <v>539</v>
      </c>
      <c r="C105" s="219" t="s">
        <v>540</v>
      </c>
      <c r="D105" s="250">
        <v>2.8</v>
      </c>
      <c r="E105" s="466">
        <v>81.99</v>
      </c>
      <c r="F105" s="374"/>
      <c r="G105" s="198"/>
      <c r="I105" s="201" t="str">
        <f t="shared" si="8"/>
        <v>Inverno I405 GRIS CREME 10 L</v>
      </c>
      <c r="J105" s="200" t="str">
        <f t="shared" si="9"/>
        <v>VI405-10L</v>
      </c>
      <c r="Q105" s="212" t="s">
        <v>120</v>
      </c>
      <c r="S105" s="2"/>
    </row>
    <row r="106" spans="1:19" ht="12.75" customHeight="1" x14ac:dyDescent="0.2">
      <c r="A106" s="165"/>
      <c r="B106" s="249" t="s">
        <v>605</v>
      </c>
      <c r="C106" s="219" t="s">
        <v>606</v>
      </c>
      <c r="D106" s="250">
        <v>10.3</v>
      </c>
      <c r="E106" s="466">
        <v>261</v>
      </c>
      <c r="F106" s="374"/>
      <c r="G106" s="198"/>
      <c r="I106" s="201" t="str">
        <f t="shared" si="8"/>
        <v>Inverno I406 CIMENT 0.125 L</v>
      </c>
      <c r="J106" s="200" t="str">
        <f t="shared" si="9"/>
        <v>VI406-0125L</v>
      </c>
      <c r="Q106" s="212"/>
      <c r="S106" s="2"/>
    </row>
    <row r="107" spans="1:19" ht="12.75" customHeight="1" x14ac:dyDescent="0.2">
      <c r="A107" s="165"/>
      <c r="B107" s="249" t="s">
        <v>385</v>
      </c>
      <c r="C107" s="219" t="s">
        <v>451</v>
      </c>
      <c r="D107" s="250">
        <v>0.2</v>
      </c>
      <c r="E107" s="466">
        <v>13.03</v>
      </c>
      <c r="F107" s="374"/>
      <c r="G107" s="198"/>
      <c r="I107" s="201" t="str">
        <f t="shared" si="8"/>
        <v>Inverno I406 CIMENT 1,- L</v>
      </c>
      <c r="J107" s="200" t="str">
        <f t="shared" si="9"/>
        <v>VI406-1L</v>
      </c>
      <c r="Q107" s="212"/>
      <c r="S107" s="2"/>
    </row>
    <row r="108" spans="1:19" x14ac:dyDescent="0.2">
      <c r="A108" s="165"/>
      <c r="B108" s="249" t="s">
        <v>418</v>
      </c>
      <c r="C108" s="219" t="s">
        <v>484</v>
      </c>
      <c r="D108" s="250">
        <v>1.2</v>
      </c>
      <c r="E108" s="466">
        <v>39.47</v>
      </c>
      <c r="F108" s="374"/>
      <c r="G108" s="198"/>
      <c r="I108" s="201" t="str">
        <f t="shared" si="8"/>
        <v>Inverno I406 CIMENT 2,5 L</v>
      </c>
      <c r="J108" s="200" t="str">
        <f t="shared" si="9"/>
        <v>VI406-2,5L</v>
      </c>
      <c r="Q108" s="212" t="s">
        <v>121</v>
      </c>
      <c r="S108" s="2"/>
    </row>
    <row r="109" spans="1:19" ht="13.5" thickBot="1" x14ac:dyDescent="0.25">
      <c r="A109" s="165"/>
      <c r="B109" s="249" t="s">
        <v>541</v>
      </c>
      <c r="C109" s="219" t="s">
        <v>542</v>
      </c>
      <c r="D109" s="250">
        <v>2.8</v>
      </c>
      <c r="E109" s="466">
        <v>81.99</v>
      </c>
      <c r="F109" s="374"/>
      <c r="G109" s="211"/>
      <c r="I109" s="201" t="str">
        <f>C102</f>
        <v>Inverno I406 CIMENT 10 L</v>
      </c>
      <c r="J109" s="200" t="str">
        <f>B102</f>
        <v>VI406-10L</v>
      </c>
      <c r="Q109" s="213"/>
      <c r="S109" s="214"/>
    </row>
    <row r="110" spans="1:19" x14ac:dyDescent="0.2">
      <c r="A110" s="165"/>
      <c r="B110" s="249" t="s">
        <v>607</v>
      </c>
      <c r="C110" s="219" t="s">
        <v>608</v>
      </c>
      <c r="D110" s="250">
        <v>10.3</v>
      </c>
      <c r="E110" s="466">
        <v>261</v>
      </c>
      <c r="F110" s="374"/>
      <c r="G110" s="211"/>
      <c r="I110" s="201" t="str">
        <f t="shared" ref="I110:I118" si="10">C103</f>
        <v>Inverno I407 IVOIRE 0.125 L</v>
      </c>
      <c r="J110" s="200" t="str">
        <f t="shared" ref="J110:J118" si="11">B103</f>
        <v>VI407-0125L</v>
      </c>
      <c r="S110" s="214"/>
    </row>
    <row r="111" spans="1:19" x14ac:dyDescent="0.2">
      <c r="A111" s="165"/>
      <c r="B111" s="249" t="s">
        <v>386</v>
      </c>
      <c r="C111" s="219" t="s">
        <v>452</v>
      </c>
      <c r="D111" s="250">
        <v>0.2</v>
      </c>
      <c r="E111" s="466">
        <v>13.03</v>
      </c>
      <c r="F111" s="374"/>
      <c r="G111" s="211"/>
      <c r="I111" s="201" t="str">
        <f t="shared" si="10"/>
        <v>Inverno I407 IVOIRE 1,- L</v>
      </c>
      <c r="J111" s="200" t="str">
        <f t="shared" si="11"/>
        <v>VI407-1L</v>
      </c>
    </row>
    <row r="112" spans="1:19" x14ac:dyDescent="0.2">
      <c r="A112" s="165"/>
      <c r="B112" s="249" t="s">
        <v>419</v>
      </c>
      <c r="C112" s="219" t="s">
        <v>485</v>
      </c>
      <c r="D112" s="250">
        <v>1.2</v>
      </c>
      <c r="E112" s="466">
        <v>39.47</v>
      </c>
      <c r="F112" s="374"/>
      <c r="G112" s="211"/>
      <c r="I112" s="201" t="str">
        <f t="shared" si="10"/>
        <v>Inverno I407 IVOIRE 2,5 L</v>
      </c>
      <c r="J112" s="200" t="str">
        <f t="shared" si="11"/>
        <v>VI407-2,5L</v>
      </c>
    </row>
    <row r="113" spans="1:10" x14ac:dyDescent="0.2">
      <c r="A113" s="165"/>
      <c r="B113" s="249" t="s">
        <v>543</v>
      </c>
      <c r="C113" s="219" t="s">
        <v>544</v>
      </c>
      <c r="D113" s="250">
        <v>2.8</v>
      </c>
      <c r="E113" s="466">
        <v>81.99</v>
      </c>
      <c r="F113" s="374"/>
      <c r="G113" s="211"/>
      <c r="I113" s="201" t="str">
        <f t="shared" si="10"/>
        <v>Inverno I407 IVOIRE 10 L</v>
      </c>
      <c r="J113" s="200" t="str">
        <f t="shared" si="11"/>
        <v>VI407-10L</v>
      </c>
    </row>
    <row r="114" spans="1:10" x14ac:dyDescent="0.2">
      <c r="A114" s="165"/>
      <c r="B114" s="249" t="s">
        <v>609</v>
      </c>
      <c r="C114" s="219" t="s">
        <v>610</v>
      </c>
      <c r="D114" s="250">
        <v>10.3</v>
      </c>
      <c r="E114" s="466">
        <v>261</v>
      </c>
      <c r="F114" s="374"/>
      <c r="G114" s="211"/>
      <c r="I114" s="201" t="str">
        <f t="shared" si="10"/>
        <v>BIANCO NATURALE N500 BLANC 0.125 L</v>
      </c>
      <c r="J114" s="200" t="str">
        <f t="shared" si="11"/>
        <v>VN500-0125L</v>
      </c>
    </row>
    <row r="115" spans="1:10" x14ac:dyDescent="0.2">
      <c r="A115" s="165"/>
      <c r="B115" s="249" t="s">
        <v>387</v>
      </c>
      <c r="C115" s="219" t="s">
        <v>453</v>
      </c>
      <c r="D115" s="250">
        <v>0.2</v>
      </c>
      <c r="E115" s="466">
        <v>13.03</v>
      </c>
      <c r="F115" s="374"/>
      <c r="G115" s="211"/>
      <c r="I115" s="201" t="str">
        <f t="shared" si="10"/>
        <v>BIANCO NATURALE N500 BLANC 1,- L</v>
      </c>
      <c r="J115" s="200" t="str">
        <f t="shared" si="11"/>
        <v>VN500-1L</v>
      </c>
    </row>
    <row r="116" spans="1:10" x14ac:dyDescent="0.2">
      <c r="A116" s="165"/>
      <c r="B116" s="249" t="s">
        <v>420</v>
      </c>
      <c r="C116" s="219" t="s">
        <v>486</v>
      </c>
      <c r="D116" s="250">
        <v>1.2</v>
      </c>
      <c r="E116" s="466">
        <v>39.47</v>
      </c>
      <c r="F116" s="374"/>
      <c r="G116" s="211"/>
      <c r="I116" s="201" t="str">
        <f t="shared" si="10"/>
        <v>BIANCO NATURALE N500 BLANC 2,5 L</v>
      </c>
      <c r="J116" s="200" t="str">
        <f t="shared" si="11"/>
        <v>VN500-2,5L</v>
      </c>
    </row>
    <row r="117" spans="1:10" x14ac:dyDescent="0.2">
      <c r="A117" s="165"/>
      <c r="B117" s="249" t="s">
        <v>545</v>
      </c>
      <c r="C117" s="219" t="s">
        <v>546</v>
      </c>
      <c r="D117" s="250">
        <v>2.8</v>
      </c>
      <c r="E117" s="466">
        <v>81.99</v>
      </c>
      <c r="F117" s="374"/>
      <c r="G117" s="211"/>
      <c r="I117" s="201" t="str">
        <f t="shared" si="10"/>
        <v>BIANCO NATURALE N500 BLANC 10 L</v>
      </c>
      <c r="J117" s="200" t="str">
        <f t="shared" si="11"/>
        <v>VN500-10L</v>
      </c>
    </row>
    <row r="118" spans="1:10" x14ac:dyDescent="0.2">
      <c r="A118" s="165"/>
      <c r="B118" s="249" t="s">
        <v>611</v>
      </c>
      <c r="C118" s="219" t="s">
        <v>612</v>
      </c>
      <c r="D118" s="250">
        <v>10.3</v>
      </c>
      <c r="E118" s="466">
        <v>261</v>
      </c>
      <c r="F118" s="374"/>
      <c r="G118" s="211"/>
      <c r="I118" s="201" t="str">
        <f t="shared" si="10"/>
        <v>Primavera  P100 BLEU GLACE 0.125 L</v>
      </c>
      <c r="J118" s="200" t="str">
        <f t="shared" si="11"/>
        <v>VP100-0125L</v>
      </c>
    </row>
    <row r="119" spans="1:10" x14ac:dyDescent="0.2">
      <c r="A119" s="165"/>
      <c r="B119" s="249" t="s">
        <v>388</v>
      </c>
      <c r="C119" s="219" t="s">
        <v>454</v>
      </c>
      <c r="D119" s="250">
        <v>0.2</v>
      </c>
      <c r="E119" s="466">
        <v>13.03</v>
      </c>
      <c r="F119" s="374"/>
      <c r="G119" s="211"/>
      <c r="I119" s="201" t="str">
        <f>C112</f>
        <v>Primavera  P100 BLEU GLACE 1,- L</v>
      </c>
      <c r="J119" s="200" t="str">
        <f>B112</f>
        <v>VP100-1L</v>
      </c>
    </row>
    <row r="120" spans="1:10" x14ac:dyDescent="0.2">
      <c r="A120" s="165"/>
      <c r="B120" s="249" t="s">
        <v>421</v>
      </c>
      <c r="C120" s="219" t="s">
        <v>487</v>
      </c>
      <c r="D120" s="250">
        <v>1.2</v>
      </c>
      <c r="E120" s="466">
        <v>39.47</v>
      </c>
      <c r="F120" s="374"/>
      <c r="I120" s="201" t="str">
        <f t="shared" ref="I120:I144" si="12">C113</f>
        <v>Primavera  P100 BLEU GLACE 2,5 L</v>
      </c>
      <c r="J120" s="200" t="str">
        <f t="shared" ref="J120:J144" si="13">B113</f>
        <v>VP100-2,5L</v>
      </c>
    </row>
    <row r="121" spans="1:10" x14ac:dyDescent="0.2">
      <c r="A121" s="165"/>
      <c r="B121" s="249" t="s">
        <v>547</v>
      </c>
      <c r="C121" s="219" t="s">
        <v>548</v>
      </c>
      <c r="D121" s="250">
        <v>2.8</v>
      </c>
      <c r="E121" s="466">
        <v>81.99</v>
      </c>
      <c r="F121" s="374"/>
      <c r="I121" s="201" t="str">
        <f t="shared" si="12"/>
        <v>Primavera  P100 BLEU GLACE 10 L</v>
      </c>
      <c r="J121" s="200" t="str">
        <f t="shared" si="13"/>
        <v>VP100-10L</v>
      </c>
    </row>
    <row r="122" spans="1:10" x14ac:dyDescent="0.2">
      <c r="A122" s="165"/>
      <c r="B122" s="249" t="s">
        <v>613</v>
      </c>
      <c r="C122" s="219" t="s">
        <v>614</v>
      </c>
      <c r="D122" s="250">
        <v>10.3</v>
      </c>
      <c r="E122" s="466">
        <v>261</v>
      </c>
      <c r="F122" s="374"/>
      <c r="I122" s="201" t="str">
        <f t="shared" si="12"/>
        <v>Primavera  P101 POIVRE NOIR 0.125 L</v>
      </c>
      <c r="J122" s="200" t="str">
        <f t="shared" si="13"/>
        <v>VP101-0125L</v>
      </c>
    </row>
    <row r="123" spans="1:10" x14ac:dyDescent="0.2">
      <c r="A123" s="165"/>
      <c r="B123" s="249" t="s">
        <v>389</v>
      </c>
      <c r="C123" s="219" t="s">
        <v>455</v>
      </c>
      <c r="D123" s="250">
        <v>0.2</v>
      </c>
      <c r="E123" s="466">
        <v>13.03</v>
      </c>
      <c r="F123" s="374"/>
      <c r="I123" s="201" t="str">
        <f t="shared" si="12"/>
        <v>Primavera  P101 POIVRE NOIR 1,- L</v>
      </c>
      <c r="J123" s="200" t="str">
        <f t="shared" si="13"/>
        <v>VP101-1L</v>
      </c>
    </row>
    <row r="124" spans="1:10" x14ac:dyDescent="0.2">
      <c r="A124" s="165"/>
      <c r="B124" s="249" t="s">
        <v>422</v>
      </c>
      <c r="C124" s="219" t="s">
        <v>488</v>
      </c>
      <c r="D124" s="250">
        <v>1.2</v>
      </c>
      <c r="E124" s="466">
        <v>39.47</v>
      </c>
      <c r="F124" s="374"/>
      <c r="I124" s="201" t="str">
        <f t="shared" si="12"/>
        <v>Primavera  P101 POIVRE NOIR 2,5 L</v>
      </c>
      <c r="J124" s="200" t="str">
        <f t="shared" si="13"/>
        <v>VP101-2,5L</v>
      </c>
    </row>
    <row r="125" spans="1:10" x14ac:dyDescent="0.2">
      <c r="A125" s="165"/>
      <c r="B125" s="249" t="s">
        <v>549</v>
      </c>
      <c r="C125" s="219" t="s">
        <v>550</v>
      </c>
      <c r="D125" s="250">
        <v>2.8</v>
      </c>
      <c r="E125" s="466">
        <v>81.99</v>
      </c>
      <c r="F125" s="374"/>
      <c r="I125" s="201" t="str">
        <f t="shared" si="12"/>
        <v>Primavera  P101 POIVRE NOIR 10 L</v>
      </c>
      <c r="J125" s="200" t="str">
        <f t="shared" si="13"/>
        <v>VP101-10L</v>
      </c>
    </row>
    <row r="126" spans="1:10" x14ac:dyDescent="0.2">
      <c r="A126" s="165"/>
      <c r="B126" s="249" t="s">
        <v>615</v>
      </c>
      <c r="C126" s="219" t="s">
        <v>616</v>
      </c>
      <c r="D126" s="250">
        <v>10.3</v>
      </c>
      <c r="E126" s="466">
        <v>261</v>
      </c>
      <c r="F126" s="374"/>
      <c r="I126" s="201" t="str">
        <f t="shared" si="12"/>
        <v>Primavera  P102 VERT EPINARD 0.125 L</v>
      </c>
      <c r="J126" s="200" t="str">
        <f t="shared" si="13"/>
        <v>VP102-0125L</v>
      </c>
    </row>
    <row r="127" spans="1:10" x14ac:dyDescent="0.2">
      <c r="A127" s="165"/>
      <c r="B127" s="249" t="s">
        <v>390</v>
      </c>
      <c r="C127" s="219" t="s">
        <v>456</v>
      </c>
      <c r="D127" s="250">
        <v>0.2</v>
      </c>
      <c r="E127" s="466">
        <v>13.03</v>
      </c>
      <c r="F127" s="374"/>
      <c r="I127" s="201" t="str">
        <f t="shared" si="12"/>
        <v>Primavera  P102 VERT EPINARD 1,- L</v>
      </c>
      <c r="J127" s="200" t="str">
        <f t="shared" si="13"/>
        <v>VP102-1L</v>
      </c>
    </row>
    <row r="128" spans="1:10" x14ac:dyDescent="0.2">
      <c r="A128" s="165"/>
      <c r="B128" s="249" t="s">
        <v>423</v>
      </c>
      <c r="C128" s="219" t="s">
        <v>489</v>
      </c>
      <c r="D128" s="250">
        <v>1.2</v>
      </c>
      <c r="E128" s="466">
        <v>39.47</v>
      </c>
      <c r="F128" s="374"/>
      <c r="I128" s="201" t="str">
        <f t="shared" si="12"/>
        <v>Primavera  P102 VERT EPINARD 2,5 L</v>
      </c>
      <c r="J128" s="200" t="str">
        <f t="shared" si="13"/>
        <v>VP102-2,5L</v>
      </c>
    </row>
    <row r="129" spans="1:10" x14ac:dyDescent="0.2">
      <c r="A129" s="165"/>
      <c r="B129" s="249" t="s">
        <v>551</v>
      </c>
      <c r="C129" s="219" t="s">
        <v>552</v>
      </c>
      <c r="D129" s="250">
        <v>2.8</v>
      </c>
      <c r="E129" s="466">
        <v>81.99</v>
      </c>
      <c r="F129" s="374"/>
      <c r="I129" s="201" t="str">
        <f t="shared" si="12"/>
        <v>Primavera  P102 VERT EPINARD 10 L</v>
      </c>
      <c r="J129" s="200" t="str">
        <f t="shared" si="13"/>
        <v>VP102-10L</v>
      </c>
    </row>
    <row r="130" spans="1:10" x14ac:dyDescent="0.2">
      <c r="A130" s="165"/>
      <c r="B130" s="249" t="s">
        <v>617</v>
      </c>
      <c r="C130" s="219" t="s">
        <v>618</v>
      </c>
      <c r="D130" s="250">
        <v>10.3</v>
      </c>
      <c r="E130" s="466">
        <v>261</v>
      </c>
      <c r="F130" s="374"/>
      <c r="I130" s="201" t="str">
        <f t="shared" si="12"/>
        <v>Primavera  P103 SAUMON CLAIRE 0.125 L</v>
      </c>
      <c r="J130" s="200" t="str">
        <f t="shared" si="13"/>
        <v>VP103-0125L</v>
      </c>
    </row>
    <row r="131" spans="1:10" x14ac:dyDescent="0.2">
      <c r="A131" s="165"/>
      <c r="B131" s="249" t="s">
        <v>391</v>
      </c>
      <c r="C131" s="219" t="s">
        <v>457</v>
      </c>
      <c r="D131" s="250">
        <v>0.2</v>
      </c>
      <c r="E131" s="466">
        <v>13.03</v>
      </c>
      <c r="F131" s="374"/>
      <c r="I131" s="201" t="str">
        <f t="shared" si="12"/>
        <v>Primavera  P103 SAUMON CLAIRE 1,- L</v>
      </c>
      <c r="J131" s="200" t="str">
        <f t="shared" si="13"/>
        <v>VP103-1L</v>
      </c>
    </row>
    <row r="132" spans="1:10" x14ac:dyDescent="0.2">
      <c r="A132" s="165"/>
      <c r="B132" s="249" t="s">
        <v>424</v>
      </c>
      <c r="C132" s="219" t="s">
        <v>490</v>
      </c>
      <c r="D132" s="250">
        <v>1.2</v>
      </c>
      <c r="E132" s="466">
        <v>39.47</v>
      </c>
      <c r="F132" s="374"/>
      <c r="I132" s="201" t="str">
        <f t="shared" si="12"/>
        <v>Primavera  P103 SAUMON CLAIRE 2,5 L</v>
      </c>
      <c r="J132" s="200" t="str">
        <f t="shared" si="13"/>
        <v>VP103-2,5L</v>
      </c>
    </row>
    <row r="133" spans="1:10" x14ac:dyDescent="0.2">
      <c r="A133" s="165"/>
      <c r="B133" s="249" t="s">
        <v>553</v>
      </c>
      <c r="C133" s="219" t="s">
        <v>554</v>
      </c>
      <c r="D133" s="250">
        <v>2.8</v>
      </c>
      <c r="E133" s="466">
        <v>81.99</v>
      </c>
      <c r="F133" s="374"/>
      <c r="I133" s="201" t="str">
        <f t="shared" si="12"/>
        <v>Primavera  P103 SAUMON CLAIRE 10 L</v>
      </c>
      <c r="J133" s="200" t="str">
        <f t="shared" si="13"/>
        <v>VP103-10L</v>
      </c>
    </row>
    <row r="134" spans="1:10" ht="12.75" customHeight="1" x14ac:dyDescent="0.2">
      <c r="A134" s="165"/>
      <c r="B134" s="249" t="s">
        <v>619</v>
      </c>
      <c r="C134" s="219" t="s">
        <v>620</v>
      </c>
      <c r="D134" s="250">
        <v>10.3</v>
      </c>
      <c r="E134" s="466">
        <v>261</v>
      </c>
      <c r="F134" s="374"/>
      <c r="I134" s="201" t="str">
        <f t="shared" si="12"/>
        <v>Primavera  P104 GRIS CLAIR 0.125 L</v>
      </c>
      <c r="J134" s="200" t="str">
        <f t="shared" si="13"/>
        <v>VP104-0125L</v>
      </c>
    </row>
    <row r="135" spans="1:10" x14ac:dyDescent="0.2">
      <c r="A135" s="165"/>
      <c r="B135" s="249" t="s">
        <v>392</v>
      </c>
      <c r="C135" s="219" t="s">
        <v>458</v>
      </c>
      <c r="D135" s="250">
        <v>0.2</v>
      </c>
      <c r="E135" s="466">
        <v>13.03</v>
      </c>
      <c r="F135" s="374"/>
      <c r="I135" s="201" t="str">
        <f t="shared" si="12"/>
        <v>Primavera  P104 GRIS CLAIR 1,- L</v>
      </c>
      <c r="J135" s="200" t="str">
        <f t="shared" si="13"/>
        <v>VP104-1L</v>
      </c>
    </row>
    <row r="136" spans="1:10" x14ac:dyDescent="0.2">
      <c r="A136" s="165"/>
      <c r="B136" s="249" t="s">
        <v>425</v>
      </c>
      <c r="C136" s="219" t="s">
        <v>491</v>
      </c>
      <c r="D136" s="250">
        <v>1.2</v>
      </c>
      <c r="E136" s="466">
        <v>39.47</v>
      </c>
      <c r="F136" s="374"/>
      <c r="I136" s="201" t="str">
        <f t="shared" si="12"/>
        <v>Primavera  P104 GRIS CLAIR 2,5 L</v>
      </c>
      <c r="J136" s="200" t="str">
        <f t="shared" si="13"/>
        <v>VP104-2,5L</v>
      </c>
    </row>
    <row r="137" spans="1:10" x14ac:dyDescent="0.2">
      <c r="A137" s="165"/>
      <c r="B137" s="249" t="s">
        <v>555</v>
      </c>
      <c r="C137" s="219" t="s">
        <v>556</v>
      </c>
      <c r="D137" s="250">
        <v>2.8</v>
      </c>
      <c r="E137" s="466">
        <v>81.99</v>
      </c>
      <c r="F137" s="374"/>
      <c r="I137" s="201" t="str">
        <f t="shared" si="12"/>
        <v>Primavera  P104 GRIS CLAIR 10 L</v>
      </c>
      <c r="J137" s="200" t="str">
        <f t="shared" si="13"/>
        <v>VP104-10L</v>
      </c>
    </row>
    <row r="138" spans="1:10" x14ac:dyDescent="0.2">
      <c r="A138" s="165"/>
      <c r="B138" s="249" t="s">
        <v>621</v>
      </c>
      <c r="C138" s="219" t="s">
        <v>622</v>
      </c>
      <c r="D138" s="250">
        <v>10.3</v>
      </c>
      <c r="E138" s="466">
        <v>261</v>
      </c>
      <c r="F138" s="374"/>
      <c r="I138" s="201" t="str">
        <f t="shared" si="12"/>
        <v>Primavera  P105 CORAIL 0.125 L</v>
      </c>
      <c r="J138" s="200" t="str">
        <f t="shared" si="13"/>
        <v>VP105-0125L</v>
      </c>
    </row>
    <row r="139" spans="1:10" x14ac:dyDescent="0.2">
      <c r="A139" s="165"/>
      <c r="B139" s="249" t="s">
        <v>393</v>
      </c>
      <c r="C139" s="219" t="s">
        <v>459</v>
      </c>
      <c r="D139" s="250">
        <v>0.2</v>
      </c>
      <c r="E139" s="466">
        <v>13.03</v>
      </c>
      <c r="F139" s="374"/>
      <c r="I139" s="201" t="str">
        <f t="shared" si="12"/>
        <v>Primavera  P105 CORAIL 1,- L</v>
      </c>
      <c r="J139" s="200" t="str">
        <f t="shared" si="13"/>
        <v>VP105-1L</v>
      </c>
    </row>
    <row r="140" spans="1:10" x14ac:dyDescent="0.2">
      <c r="A140" s="165"/>
      <c r="B140" s="249" t="s">
        <v>426</v>
      </c>
      <c r="C140" s="219" t="s">
        <v>492</v>
      </c>
      <c r="D140" s="250">
        <v>1.2</v>
      </c>
      <c r="E140" s="466">
        <v>39.47</v>
      </c>
      <c r="F140" s="374"/>
      <c r="I140" s="201" t="str">
        <f t="shared" si="12"/>
        <v>Primavera  P105 CORAIL 2,5 L</v>
      </c>
      <c r="J140" s="200" t="str">
        <f t="shared" si="13"/>
        <v>VP105-2,5L</v>
      </c>
    </row>
    <row r="141" spans="1:10" x14ac:dyDescent="0.2">
      <c r="A141" s="165"/>
      <c r="B141" s="249" t="s">
        <v>557</v>
      </c>
      <c r="C141" s="219" t="s">
        <v>558</v>
      </c>
      <c r="D141" s="250">
        <v>2.8</v>
      </c>
      <c r="E141" s="466">
        <v>81.99</v>
      </c>
      <c r="F141" s="374"/>
      <c r="I141" s="201" t="str">
        <f t="shared" si="12"/>
        <v>Primavera  P105 CORAIL 10 L</v>
      </c>
      <c r="J141" s="200" t="str">
        <f t="shared" si="13"/>
        <v>VP105-10L</v>
      </c>
    </row>
    <row r="142" spans="1:10" x14ac:dyDescent="0.2">
      <c r="A142" s="165"/>
      <c r="B142" s="249" t="s">
        <v>623</v>
      </c>
      <c r="C142" s="219" t="s">
        <v>624</v>
      </c>
      <c r="D142" s="250">
        <v>10.3</v>
      </c>
      <c r="E142" s="466">
        <v>261</v>
      </c>
      <c r="F142" s="374"/>
      <c r="I142" s="201" t="str">
        <f t="shared" si="12"/>
        <v>Primavera  P106 CAFFE AU LAIT 0.125 L</v>
      </c>
      <c r="J142" s="200" t="str">
        <f t="shared" si="13"/>
        <v>VP106-0125L</v>
      </c>
    </row>
    <row r="143" spans="1:10" x14ac:dyDescent="0.2">
      <c r="A143" s="165"/>
      <c r="B143" s="203"/>
      <c r="C143" s="204"/>
      <c r="D143" s="216"/>
      <c r="E143" s="205"/>
      <c r="F143" s="374"/>
      <c r="G143" s="198"/>
      <c r="I143" s="201" t="str">
        <f t="shared" si="12"/>
        <v>Primavera  P106 CAFFE AU LAIT 1,- L</v>
      </c>
      <c r="J143" s="200" t="str">
        <f t="shared" si="13"/>
        <v>VP106-1L</v>
      </c>
    </row>
    <row r="144" spans="1:10" ht="13.5" thickBot="1" x14ac:dyDescent="0.25">
      <c r="A144" s="165"/>
      <c r="B144" s="206"/>
      <c r="C144" s="207"/>
      <c r="D144" s="217"/>
      <c r="E144" s="208"/>
      <c r="F144" s="375"/>
      <c r="G144" s="198"/>
      <c r="I144" s="201" t="str">
        <f t="shared" si="12"/>
        <v>Primavera  P106 CAFFE AU LAIT 2,5 L</v>
      </c>
      <c r="J144" s="200" t="str">
        <f t="shared" si="13"/>
        <v>VP106-2,5L</v>
      </c>
    </row>
    <row r="145" spans="1:17" x14ac:dyDescent="0.2">
      <c r="A145" s="165"/>
      <c r="B145" s="169"/>
      <c r="C145" s="169"/>
      <c r="D145" s="169"/>
      <c r="E145" s="242"/>
      <c r="F145" s="169"/>
      <c r="G145" s="198"/>
      <c r="I145" s="201" t="str">
        <f>C138</f>
        <v>Primavera  P106 CAFFE AU LAIT 10 L</v>
      </c>
      <c r="J145" s="200" t="str">
        <f>B138</f>
        <v>VP106-10L</v>
      </c>
    </row>
    <row r="146" spans="1:17" x14ac:dyDescent="0.2">
      <c r="A146" s="165"/>
      <c r="B146" s="167" t="s">
        <v>301</v>
      </c>
      <c r="C146" s="243" t="s">
        <v>356</v>
      </c>
      <c r="D146" s="169"/>
      <c r="E146" s="242"/>
      <c r="F146" s="169"/>
      <c r="G146" s="198"/>
      <c r="I146" s="201" t="str">
        <f>C139</f>
        <v>Primavera  P107 GREIGE 0.125 L</v>
      </c>
      <c r="J146" s="200" t="str">
        <f>B139</f>
        <v>VP107-0125L</v>
      </c>
    </row>
    <row r="147" spans="1:17" x14ac:dyDescent="0.2">
      <c r="A147" s="165"/>
      <c r="B147" s="244"/>
      <c r="C147" s="169"/>
      <c r="D147" s="169"/>
      <c r="E147" s="242"/>
      <c r="F147" s="169"/>
      <c r="G147" s="198"/>
      <c r="I147" s="201" t="str">
        <f>C140</f>
        <v>Primavera  P107 GREIGE 1,- L</v>
      </c>
      <c r="J147" s="200" t="str">
        <f>B140</f>
        <v>VP107-1L</v>
      </c>
    </row>
    <row r="148" spans="1:17" x14ac:dyDescent="0.2">
      <c r="G148" s="198"/>
      <c r="I148" s="201" t="str">
        <f>C141</f>
        <v>Primavera  P107 GREIGE 2,5 L</v>
      </c>
      <c r="J148" s="200" t="str">
        <f>B141</f>
        <v>VP107-2,5L</v>
      </c>
    </row>
    <row r="149" spans="1:17" x14ac:dyDescent="0.2">
      <c r="G149" s="198"/>
      <c r="I149" s="201" t="str">
        <f>C142</f>
        <v>Primavera  P107 GREIGE 10 L</v>
      </c>
      <c r="J149" s="200" t="str">
        <f>B142</f>
        <v>VP107-10L</v>
      </c>
    </row>
    <row r="150" spans="1:17" x14ac:dyDescent="0.2">
      <c r="G150" s="211"/>
      <c r="I150" s="210"/>
      <c r="J150" s="202"/>
    </row>
    <row r="151" spans="1:17" ht="12.75" customHeight="1" x14ac:dyDescent="0.2">
      <c r="I151" s="210"/>
      <c r="J151" s="202"/>
    </row>
    <row r="152" spans="1:17" x14ac:dyDescent="0.2">
      <c r="I152" s="210"/>
      <c r="J152" s="202"/>
    </row>
    <row r="153" spans="1:17" ht="12.75" customHeight="1" thickBot="1" x14ac:dyDescent="0.25">
      <c r="I153" s="220"/>
      <c r="J153" s="221"/>
    </row>
    <row r="154" spans="1:17" ht="13.5" thickTop="1" x14ac:dyDescent="0.2">
      <c r="I154" s="222" t="s">
        <v>122</v>
      </c>
      <c r="J154" s="222" t="s">
        <v>123</v>
      </c>
    </row>
    <row r="155" spans="1:17" x14ac:dyDescent="0.2">
      <c r="I155" s="223"/>
      <c r="J155" s="223"/>
    </row>
    <row r="156" spans="1:17" x14ac:dyDescent="0.2">
      <c r="I156" s="145"/>
      <c r="J156" s="145"/>
    </row>
    <row r="157" spans="1:17" ht="11.25" x14ac:dyDescent="0.2">
      <c r="I157" s="224" t="s">
        <v>249</v>
      </c>
      <c r="K157" s="371" t="s">
        <v>357</v>
      </c>
      <c r="L157" s="371"/>
      <c r="M157" s="180"/>
      <c r="N157" s="180"/>
      <c r="O157" s="180"/>
      <c r="Q157" s="180"/>
    </row>
    <row r="158" spans="1:17" ht="11.25" x14ac:dyDescent="0.2">
      <c r="I158" s="225" t="str">
        <f ca="1">IF(COUNTA(I$157:I157)&gt;COUNTA(GamP),"",OFFSET(PrimP,0,(ROWS(I$158:I158)-1)*2))</f>
        <v>Verdello</v>
      </c>
      <c r="K158" s="372" t="s">
        <v>248</v>
      </c>
      <c r="L158" s="372"/>
      <c r="M158" s="372"/>
      <c r="N158" s="372"/>
      <c r="O158" s="372"/>
      <c r="Q158" s="180"/>
    </row>
    <row r="159" spans="1:17" ht="12.75" customHeight="1" x14ac:dyDescent="0.2">
      <c r="I159" s="225" t="str">
        <f ca="1">IF(COUNTA(I$157:I158)&gt;COUNTA(GamP),"",OFFSET(PrimP,0,(ROWS(I$158:I159)-1)*2))</f>
        <v/>
      </c>
      <c r="K159" s="226"/>
      <c r="L159" s="227"/>
      <c r="M159" s="180"/>
      <c r="N159" s="180"/>
      <c r="O159" s="180"/>
      <c r="Q159" s="180"/>
    </row>
    <row r="160" spans="1:17" ht="11.25" x14ac:dyDescent="0.2">
      <c r="I160" s="225" t="str">
        <f ca="1">IF(COUNTA(I$157:I159)&gt;COUNTA(GamP),"",OFFSET(PrimP,0,(ROWS(I$158:I160)-1)*2))</f>
        <v/>
      </c>
      <c r="K160" s="371" t="s">
        <v>358</v>
      </c>
      <c r="L160" s="371"/>
      <c r="M160" s="180"/>
      <c r="N160" s="180"/>
      <c r="O160" s="180"/>
      <c r="Q160" s="180"/>
    </row>
    <row r="161" spans="9:17" ht="11.25" x14ac:dyDescent="0.2">
      <c r="I161" s="225" t="str">
        <f ca="1">IF(COUNTA(I$157:I160)&gt;COUNTA(GamP),"",OFFSET(PrimP,0,(ROWS(I$158:I161)-1)*2))</f>
        <v/>
      </c>
      <c r="K161" s="372" t="s">
        <v>247</v>
      </c>
      <c r="L161" s="372"/>
      <c r="M161" s="372"/>
      <c r="N161" s="372"/>
      <c r="O161" s="372"/>
      <c r="P161" s="372"/>
      <c r="Q161" s="180"/>
    </row>
    <row r="162" spans="9:17" ht="11.25" x14ac:dyDescent="0.2">
      <c r="I162" s="225" t="str">
        <f ca="1">IF(COUNTA(I$157:I161)&gt;COUNTA(GamP),"",OFFSET(PrimP,0,(ROWS(I$158:I162)-1)*2))</f>
        <v/>
      </c>
      <c r="K162" s="180"/>
      <c r="L162" s="226"/>
      <c r="M162" s="180"/>
      <c r="N162" s="180"/>
      <c r="O162" s="180"/>
      <c r="Q162" s="180"/>
    </row>
    <row r="163" spans="9:17" ht="11.25" x14ac:dyDescent="0.2">
      <c r="I163" s="225" t="str">
        <f ca="1">IF(COUNTA(I$157:I162)&gt;COUNTA(GamP),"",OFFSET(PrimP,0,(ROWS(I$158:I163)-1)*2))</f>
        <v/>
      </c>
      <c r="K163" s="180"/>
      <c r="L163" s="253" t="s">
        <v>359</v>
      </c>
      <c r="M163" s="180"/>
      <c r="N163" s="180"/>
      <c r="O163" s="180"/>
      <c r="Q163" s="180"/>
    </row>
    <row r="164" spans="9:17" ht="11.25" x14ac:dyDescent="0.2">
      <c r="I164" s="225" t="str">
        <f ca="1">IF(COUNTA(I$157:I163)&gt;COUNTA(GamP),"",OFFSET(PrimP,0,(ROWS(I$158:I164)-1)*2))</f>
        <v/>
      </c>
      <c r="K164" s="180"/>
      <c r="L164" s="253" t="s">
        <v>124</v>
      </c>
      <c r="M164" s="180"/>
      <c r="N164" s="180"/>
      <c r="O164" s="180"/>
      <c r="Q164" s="180"/>
    </row>
    <row r="165" spans="9:17" ht="11.25" x14ac:dyDescent="0.2">
      <c r="I165" s="225" t="str">
        <f ca="1">IF(COUNTA(I$157:I164)&gt;COUNTA(GamP),"",OFFSET(PrimP,0,(ROWS(I$158:I165)-1)*2))</f>
        <v/>
      </c>
      <c r="J165" s="228" t="s">
        <v>125</v>
      </c>
      <c r="K165" s="180"/>
      <c r="L165" s="253" t="s">
        <v>126</v>
      </c>
      <c r="M165" s="180"/>
      <c r="N165" s="180"/>
      <c r="O165" s="180"/>
      <c r="Q165" s="180"/>
    </row>
    <row r="166" spans="9:17" ht="11.25" x14ac:dyDescent="0.2">
      <c r="I166" s="225" t="str">
        <f ca="1">IF(COUNTA(I$157:I165)&gt;COUNTA(GamP),"",OFFSET(PrimP,0,(ROWS(I$158:I166)-1)*2))</f>
        <v/>
      </c>
      <c r="J166" s="228" t="s">
        <v>127</v>
      </c>
      <c r="K166" s="180"/>
      <c r="L166" s="253" t="s">
        <v>128</v>
      </c>
      <c r="M166" s="180"/>
      <c r="N166" s="180"/>
      <c r="O166" s="180"/>
      <c r="Q166" s="180"/>
    </row>
    <row r="167" spans="9:17" ht="11.25" x14ac:dyDescent="0.2">
      <c r="I167" s="225" t="str">
        <f ca="1">IF(COUNTA(I$157:I166)&gt;COUNTA(GamP),"",OFFSET(PrimP,0,(ROWS(I$158:I167)-1)*2))</f>
        <v/>
      </c>
      <c r="J167" s="228" t="s">
        <v>129</v>
      </c>
      <c r="K167" s="180"/>
      <c r="L167" s="253" t="s">
        <v>130</v>
      </c>
      <c r="M167" s="180"/>
      <c r="N167" s="180"/>
      <c r="O167" s="180"/>
      <c r="Q167" s="180"/>
    </row>
    <row r="168" spans="9:17" ht="11.25" x14ac:dyDescent="0.2">
      <c r="I168" s="225" t="str">
        <f ca="1">IF(COUNTA(I$157:I167)&gt;COUNTA(GamP),"",OFFSET(PrimP,0,(ROWS(I$158:I168)-1)*2))</f>
        <v/>
      </c>
      <c r="K168" s="180"/>
      <c r="L168" s="253" t="s">
        <v>131</v>
      </c>
      <c r="M168" s="180"/>
      <c r="N168" s="180"/>
      <c r="O168" s="180"/>
      <c r="Q168" s="180"/>
    </row>
    <row r="169" spans="9:17" ht="11.25" x14ac:dyDescent="0.2">
      <c r="I169" s="225" t="str">
        <f ca="1">IF(COUNTA(I$157:I168)&gt;COUNTA(GamP),"",OFFSET(PrimP,0,(ROWS(I$158:I169)-1)*2))</f>
        <v/>
      </c>
      <c r="K169" s="180"/>
      <c r="L169" s="227"/>
      <c r="M169" s="180"/>
      <c r="N169" s="180"/>
      <c r="O169" s="180"/>
      <c r="Q169" s="180"/>
    </row>
    <row r="170" spans="9:17" ht="11.25" x14ac:dyDescent="0.2">
      <c r="I170" s="225" t="str">
        <f ca="1">IF(COUNTA(I$157:I169)&gt;COUNTA(GamP),"",OFFSET(PrimP,0,(ROWS(I$158:I170)-1)*2))</f>
        <v/>
      </c>
      <c r="J170" s="270" t="e">
        <f ca="1">IF(COUNTA(#REF!)&gt;COUNTA(GamP),"",OFFSET(PrimP,0,(ROWS(#REF!)-1)*2))</f>
        <v>#REF!</v>
      </c>
      <c r="K170" s="227"/>
      <c r="L170" s="227"/>
      <c r="M170" s="180"/>
      <c r="N170" s="180"/>
      <c r="O170" s="180"/>
      <c r="Q170" s="180"/>
    </row>
    <row r="171" spans="9:17" ht="11.25" x14ac:dyDescent="0.2">
      <c r="I171" s="225" t="str">
        <f ca="1">IF(COUNTA(I$157:I170)&gt;COUNTA(GamP),"",OFFSET(PrimP,0,(ROWS(I$158:I171)-1)*2))</f>
        <v/>
      </c>
      <c r="J171" s="271" t="s">
        <v>246</v>
      </c>
      <c r="K171" s="238"/>
      <c r="L171" s="238"/>
      <c r="M171" s="180"/>
      <c r="N171" s="180"/>
      <c r="O171" s="180"/>
      <c r="Q171" s="180"/>
    </row>
    <row r="172" spans="9:17" ht="11.25" x14ac:dyDescent="0.2">
      <c r="I172" s="225" t="str">
        <f ca="1">IF(COUNTA(I$157:I171)&gt;COUNTA(GamP),"",OFFSET(PrimP,0,(ROWS(I$158:I172)-1)*2))</f>
        <v/>
      </c>
      <c r="K172" s="180"/>
      <c r="L172" s="229" t="s">
        <v>132</v>
      </c>
      <c r="M172" s="180"/>
      <c r="N172" s="180"/>
      <c r="O172" s="180"/>
      <c r="Q172" s="180"/>
    </row>
    <row r="173" spans="9:17" ht="11.25" x14ac:dyDescent="0.2">
      <c r="I173" s="225" t="str">
        <f ca="1">IF(COUNTA(I$157:I172)&gt;COUNTA(GamP),"",OFFSET(PrimP,0,(ROWS(I$158:I173)-1)*2))</f>
        <v/>
      </c>
      <c r="K173" s="180"/>
      <c r="L173" s="227" t="s">
        <v>301</v>
      </c>
      <c r="M173" s="180"/>
      <c r="N173" s="180"/>
      <c r="O173" s="180"/>
      <c r="Q173" s="180"/>
    </row>
    <row r="174" spans="9:17" ht="11.25" x14ac:dyDescent="0.2">
      <c r="I174" s="225" t="str">
        <f ca="1">IF(COUNTA(I$157:I173)&gt;COUNTA(GamP),"",OFFSET(PrimP,0,(ROWS(I$158:I174)-1)*2))</f>
        <v/>
      </c>
      <c r="K174" s="180"/>
      <c r="L174" s="230" t="s">
        <v>304</v>
      </c>
      <c r="M174" s="180"/>
      <c r="N174" s="180"/>
      <c r="O174" s="180"/>
      <c r="Q174" s="180"/>
    </row>
    <row r="175" spans="9:17" ht="11.25" x14ac:dyDescent="0.2">
      <c r="I175" s="231"/>
      <c r="K175" s="145"/>
      <c r="L175" s="232" t="s">
        <v>309</v>
      </c>
      <c r="M175" s="145"/>
      <c r="N175" s="180"/>
      <c r="O175" s="180"/>
      <c r="Q175" s="180"/>
    </row>
    <row r="176" spans="9:17" ht="11.25" x14ac:dyDescent="0.2">
      <c r="K176" s="180"/>
      <c r="L176" s="233" t="s">
        <v>305</v>
      </c>
      <c r="M176" s="180"/>
      <c r="N176" s="180"/>
      <c r="O176" s="180"/>
      <c r="Q176" s="180"/>
    </row>
    <row r="177" spans="9:17" ht="11.25" x14ac:dyDescent="0.2">
      <c r="K177" s="180"/>
      <c r="L177" s="234" t="s">
        <v>249</v>
      </c>
      <c r="M177" s="180"/>
      <c r="N177" s="180"/>
      <c r="O177" s="180"/>
      <c r="Q177" s="180"/>
    </row>
    <row r="178" spans="9:17" ht="11.25" x14ac:dyDescent="0.2">
      <c r="K178" s="180"/>
      <c r="L178" s="235" t="s">
        <v>307</v>
      </c>
      <c r="M178" s="180"/>
      <c r="N178" s="180"/>
      <c r="O178" s="180"/>
      <c r="Q178" s="180"/>
    </row>
    <row r="179" spans="9:17" ht="11.25" x14ac:dyDescent="0.2">
      <c r="K179" s="180"/>
      <c r="L179" s="236" t="s">
        <v>308</v>
      </c>
      <c r="M179" s="180"/>
      <c r="N179" s="180"/>
      <c r="O179" s="180"/>
      <c r="Q179" s="180"/>
    </row>
    <row r="180" spans="9:17" ht="12.75" customHeight="1" x14ac:dyDescent="0.2">
      <c r="K180" s="180"/>
      <c r="L180" s="237" t="s">
        <v>310</v>
      </c>
      <c r="M180" s="180"/>
      <c r="N180" s="180"/>
      <c r="O180" s="180"/>
      <c r="Q180" s="180"/>
    </row>
    <row r="182" spans="9:17" x14ac:dyDescent="0.2">
      <c r="I182" s="145"/>
      <c r="J182" s="145"/>
    </row>
    <row r="183" spans="9:17" x14ac:dyDescent="0.2">
      <c r="I183" s="180" t="s">
        <v>159</v>
      </c>
      <c r="J183" s="255" t="s">
        <v>250</v>
      </c>
    </row>
    <row r="184" spans="9:17" x14ac:dyDescent="0.2">
      <c r="I184" s="180" t="s">
        <v>161</v>
      </c>
      <c r="J184" s="255" t="s">
        <v>251</v>
      </c>
    </row>
    <row r="187" spans="9:17" x14ac:dyDescent="0.2">
      <c r="I187" s="180" t="s">
        <v>160</v>
      </c>
      <c r="J187" s="256" t="s">
        <v>252</v>
      </c>
    </row>
    <row r="188" spans="9:17" x14ac:dyDescent="0.2">
      <c r="J188" s="185"/>
    </row>
    <row r="190" spans="9:17" x14ac:dyDescent="0.2">
      <c r="I190" s="185" t="s">
        <v>353</v>
      </c>
      <c r="J190" s="254" t="s">
        <v>253</v>
      </c>
    </row>
    <row r="191" spans="9:17" ht="12.75" customHeight="1" x14ac:dyDescent="0.2">
      <c r="I191" s="185" t="s">
        <v>354</v>
      </c>
      <c r="J191" s="254" t="s">
        <v>254</v>
      </c>
    </row>
    <row r="193" spans="7:10" ht="12.75" customHeight="1" x14ac:dyDescent="0.2">
      <c r="G193" s="211"/>
      <c r="J193" s="255" t="s">
        <v>344</v>
      </c>
    </row>
    <row r="194" spans="7:10" x14ac:dyDescent="0.2">
      <c r="G194" s="211"/>
      <c r="J194" s="255" t="s">
        <v>345</v>
      </c>
    </row>
    <row r="195" spans="7:10" x14ac:dyDescent="0.2">
      <c r="G195" s="211"/>
      <c r="I195" s="238"/>
    </row>
    <row r="196" spans="7:10" x14ac:dyDescent="0.2">
      <c r="G196" s="211"/>
    </row>
    <row r="197" spans="7:10" x14ac:dyDescent="0.2">
      <c r="G197" s="211"/>
    </row>
    <row r="198" spans="7:10" x14ac:dyDescent="0.2">
      <c r="G198" s="211"/>
    </row>
    <row r="199" spans="7:10" x14ac:dyDescent="0.2">
      <c r="G199" s="211"/>
    </row>
    <row r="200" spans="7:10" x14ac:dyDescent="0.2">
      <c r="G200" s="211"/>
    </row>
    <row r="201" spans="7:10" x14ac:dyDescent="0.2">
      <c r="G201" s="211"/>
    </row>
    <row r="202" spans="7:10" x14ac:dyDescent="0.2">
      <c r="G202" s="211"/>
    </row>
    <row r="203" spans="7:10" x14ac:dyDescent="0.2">
      <c r="G203" s="211"/>
    </row>
    <row r="204" spans="7:10" ht="12.75" customHeight="1" x14ac:dyDescent="0.2">
      <c r="G204" s="211"/>
    </row>
    <row r="205" spans="7:10" x14ac:dyDescent="0.2">
      <c r="G205" s="211"/>
    </row>
    <row r="206" spans="7:10" x14ac:dyDescent="0.2">
      <c r="G206" s="211"/>
    </row>
    <row r="207" spans="7:10" ht="12.75" customHeight="1" x14ac:dyDescent="0.2">
      <c r="G207" s="211"/>
    </row>
    <row r="208" spans="7:10" x14ac:dyDescent="0.2">
      <c r="G208" s="211"/>
    </row>
    <row r="209" spans="7:7" x14ac:dyDescent="0.2">
      <c r="G209" s="211"/>
    </row>
    <row r="210" spans="7:7" x14ac:dyDescent="0.2">
      <c r="G210" s="211"/>
    </row>
    <row r="211" spans="7:7" x14ac:dyDescent="0.2">
      <c r="G211" s="211"/>
    </row>
    <row r="212" spans="7:7" x14ac:dyDescent="0.2">
      <c r="G212" s="211"/>
    </row>
    <row r="213" spans="7:7" x14ac:dyDescent="0.2">
      <c r="G213" s="211"/>
    </row>
    <row r="214" spans="7:7" x14ac:dyDescent="0.2">
      <c r="G214" s="211"/>
    </row>
    <row r="215" spans="7:7" x14ac:dyDescent="0.2">
      <c r="G215" s="211"/>
    </row>
    <row r="216" spans="7:7" ht="12.75" customHeight="1" x14ac:dyDescent="0.2">
      <c r="G216" s="211"/>
    </row>
    <row r="217" spans="7:7" x14ac:dyDescent="0.2">
      <c r="G217" s="211"/>
    </row>
    <row r="218" spans="7:7" x14ac:dyDescent="0.2">
      <c r="G218" s="211"/>
    </row>
    <row r="219" spans="7:7" x14ac:dyDescent="0.2">
      <c r="G219" s="211"/>
    </row>
    <row r="227" spans="7:8" x14ac:dyDescent="0.2">
      <c r="G227" s="239"/>
      <c r="H227" s="186"/>
    </row>
    <row r="228" spans="7:8" x14ac:dyDescent="0.2">
      <c r="G228" s="239"/>
      <c r="H228" s="186"/>
    </row>
    <row r="229" spans="7:8" x14ac:dyDescent="0.2">
      <c r="G229" s="239"/>
      <c r="H229" s="186"/>
    </row>
    <row r="230" spans="7:8" x14ac:dyDescent="0.2">
      <c r="G230" s="239"/>
      <c r="H230" s="186"/>
    </row>
    <row r="231" spans="7:8" x14ac:dyDescent="0.2">
      <c r="G231" s="239"/>
      <c r="H231" s="186"/>
    </row>
    <row r="232" spans="7:8" ht="12.75" customHeight="1" x14ac:dyDescent="0.2">
      <c r="G232" s="239"/>
      <c r="H232" s="186"/>
    </row>
    <row r="233" spans="7:8" x14ac:dyDescent="0.2">
      <c r="G233" s="239"/>
      <c r="H233" s="186"/>
    </row>
    <row r="243" spans="9:9" x14ac:dyDescent="0.2">
      <c r="I243" s="240"/>
    </row>
    <row r="244" spans="9:9" x14ac:dyDescent="0.2">
      <c r="I244" s="240"/>
    </row>
    <row r="245" spans="9:9" x14ac:dyDescent="0.2">
      <c r="I245" s="240"/>
    </row>
    <row r="246" spans="9:9" x14ac:dyDescent="0.2">
      <c r="I246" s="240"/>
    </row>
    <row r="247" spans="9:9" x14ac:dyDescent="0.2">
      <c r="I247" s="240"/>
    </row>
    <row r="248" spans="9:9" x14ac:dyDescent="0.2">
      <c r="I248" s="240"/>
    </row>
    <row r="249" spans="9:9" x14ac:dyDescent="0.2">
      <c r="I249" s="240"/>
    </row>
    <row r="250" spans="9:9" x14ac:dyDescent="0.2">
      <c r="I250" s="240"/>
    </row>
    <row r="251" spans="9:9" x14ac:dyDescent="0.2">
      <c r="I251" s="240"/>
    </row>
    <row r="252" spans="9:9" x14ac:dyDescent="0.2">
      <c r="I252" s="240"/>
    </row>
    <row r="253" spans="9:9" x14ac:dyDescent="0.2">
      <c r="I253" s="240"/>
    </row>
    <row r="254" spans="9:9" x14ac:dyDescent="0.2">
      <c r="I254" s="240"/>
    </row>
    <row r="255" spans="9:9" x14ac:dyDescent="0.2">
      <c r="I255" s="240"/>
    </row>
    <row r="256" spans="9:9" ht="12.75" customHeight="1" x14ac:dyDescent="0.2">
      <c r="I256" s="240"/>
    </row>
    <row r="257" spans="9:9" x14ac:dyDescent="0.2">
      <c r="I257" s="240"/>
    </row>
    <row r="258" spans="9:9" x14ac:dyDescent="0.2">
      <c r="I258" s="240"/>
    </row>
    <row r="259" spans="9:9" x14ac:dyDescent="0.2">
      <c r="I259" s="240"/>
    </row>
    <row r="260" spans="9:9" x14ac:dyDescent="0.2">
      <c r="I260" s="240"/>
    </row>
    <row r="261" spans="9:9" x14ac:dyDescent="0.2">
      <c r="I261" s="240"/>
    </row>
    <row r="262" spans="9:9" x14ac:dyDescent="0.2">
      <c r="I262" s="240"/>
    </row>
    <row r="263" spans="9:9" x14ac:dyDescent="0.2">
      <c r="I263" s="240"/>
    </row>
    <row r="264" spans="9:9" x14ac:dyDescent="0.2">
      <c r="I264" s="240"/>
    </row>
    <row r="265" spans="9:9" x14ac:dyDescent="0.2">
      <c r="I265" s="240"/>
    </row>
    <row r="266" spans="9:9" x14ac:dyDescent="0.2">
      <c r="I266" s="240"/>
    </row>
    <row r="267" spans="9:9" x14ac:dyDescent="0.2">
      <c r="I267" s="240"/>
    </row>
    <row r="268" spans="9:9" x14ac:dyDescent="0.2">
      <c r="I268" s="240"/>
    </row>
    <row r="269" spans="9:9" x14ac:dyDescent="0.2">
      <c r="I269" s="240"/>
    </row>
    <row r="270" spans="9:9" x14ac:dyDescent="0.2">
      <c r="I270" s="240"/>
    </row>
    <row r="271" spans="9:9" x14ac:dyDescent="0.2">
      <c r="I271" s="240"/>
    </row>
    <row r="272" spans="9:9" x14ac:dyDescent="0.2">
      <c r="I272" s="240"/>
    </row>
    <row r="273" spans="9:9" x14ac:dyDescent="0.2">
      <c r="I273" s="240"/>
    </row>
    <row r="274" spans="9:9" x14ac:dyDescent="0.2">
      <c r="I274" s="240"/>
    </row>
    <row r="275" spans="9:9" x14ac:dyDescent="0.2">
      <c r="I275" s="240"/>
    </row>
    <row r="276" spans="9:9" x14ac:dyDescent="0.2">
      <c r="I276" s="240"/>
    </row>
    <row r="277" spans="9:9" ht="12.75" customHeight="1" x14ac:dyDescent="0.2">
      <c r="I277" s="240"/>
    </row>
    <row r="278" spans="9:9" x14ac:dyDescent="0.2">
      <c r="I278" s="240"/>
    </row>
    <row r="279" spans="9:9" x14ac:dyDescent="0.2">
      <c r="I279" s="240"/>
    </row>
    <row r="280" spans="9:9" x14ac:dyDescent="0.2">
      <c r="I280" s="240"/>
    </row>
    <row r="281" spans="9:9" ht="12.75" customHeight="1" x14ac:dyDescent="0.2">
      <c r="I281" s="240"/>
    </row>
    <row r="282" spans="9:9" ht="12.75" customHeight="1" x14ac:dyDescent="0.2">
      <c r="I282" s="240"/>
    </row>
    <row r="283" spans="9:9" x14ac:dyDescent="0.2">
      <c r="I283" s="240"/>
    </row>
    <row r="284" spans="9:9" ht="11.25" customHeight="1" x14ac:dyDescent="0.2">
      <c r="I284" s="240"/>
    </row>
    <row r="285" spans="9:9" ht="12.75" customHeight="1" x14ac:dyDescent="0.2">
      <c r="I285" s="240"/>
    </row>
    <row r="286" spans="9:9" ht="12.75" customHeight="1" x14ac:dyDescent="0.2">
      <c r="I286" s="240"/>
    </row>
    <row r="287" spans="9:9" ht="12.75" customHeight="1" x14ac:dyDescent="0.2">
      <c r="I287" s="240"/>
    </row>
    <row r="288" spans="9:9" ht="12.75" customHeight="1" x14ac:dyDescent="0.2">
      <c r="I288" s="240"/>
    </row>
    <row r="289" spans="9:9" ht="12.75" customHeight="1" x14ac:dyDescent="0.2">
      <c r="I289" s="240"/>
    </row>
    <row r="290" spans="9:9" ht="12.75" customHeight="1" x14ac:dyDescent="0.2">
      <c r="I290" s="240"/>
    </row>
    <row r="291" spans="9:9" ht="12.75" customHeight="1" x14ac:dyDescent="0.2">
      <c r="I291" s="240"/>
    </row>
    <row r="292" spans="9:9" ht="12.75" customHeight="1" x14ac:dyDescent="0.2">
      <c r="I292" s="240"/>
    </row>
    <row r="293" spans="9:9" ht="12.75" customHeight="1" x14ac:dyDescent="0.2">
      <c r="I293" s="240"/>
    </row>
    <row r="294" spans="9:9" ht="12.75" customHeight="1" x14ac:dyDescent="0.2">
      <c r="I294" s="240"/>
    </row>
    <row r="295" spans="9:9" ht="12.75" customHeight="1" x14ac:dyDescent="0.2">
      <c r="I295" s="240"/>
    </row>
    <row r="296" spans="9:9" ht="12.75" customHeight="1" x14ac:dyDescent="0.2">
      <c r="I296" s="240"/>
    </row>
    <row r="297" spans="9:9" ht="12.75" customHeight="1" x14ac:dyDescent="0.2">
      <c r="I297" s="240"/>
    </row>
    <row r="298" spans="9:9" ht="12.75" customHeight="1" x14ac:dyDescent="0.2">
      <c r="I298" s="240"/>
    </row>
    <row r="299" spans="9:9" ht="12.75" customHeight="1" x14ac:dyDescent="0.2">
      <c r="I299" s="240"/>
    </row>
    <row r="300" spans="9:9" ht="12.75" customHeight="1" x14ac:dyDescent="0.2">
      <c r="I300" s="240"/>
    </row>
    <row r="301" spans="9:9" ht="12.75" customHeight="1" x14ac:dyDescent="0.2">
      <c r="I301" s="240"/>
    </row>
    <row r="302" spans="9:9" ht="12.75" customHeight="1" x14ac:dyDescent="0.2">
      <c r="I302" s="240"/>
    </row>
    <row r="303" spans="9:9" ht="12.75" customHeight="1" x14ac:dyDescent="0.2">
      <c r="I303" s="240"/>
    </row>
    <row r="304" spans="9:9" ht="12.75" customHeight="1" x14ac:dyDescent="0.2">
      <c r="I304" s="240"/>
    </row>
    <row r="305" spans="9:9" ht="12.75" customHeight="1" x14ac:dyDescent="0.2">
      <c r="I305" s="240"/>
    </row>
    <row r="306" spans="9:9" ht="12.75" customHeight="1" x14ac:dyDescent="0.2">
      <c r="I306" s="240"/>
    </row>
    <row r="307" spans="9:9" ht="12.75" customHeight="1" x14ac:dyDescent="0.2">
      <c r="I307" s="240"/>
    </row>
    <row r="308" spans="9:9" ht="12.75" customHeight="1" x14ac:dyDescent="0.2">
      <c r="I308" s="240"/>
    </row>
    <row r="309" spans="9:9" ht="12.75" customHeight="1" x14ac:dyDescent="0.2">
      <c r="I309" s="240"/>
    </row>
    <row r="310" spans="9:9" ht="12.75" customHeight="1" x14ac:dyDescent="0.2">
      <c r="I310" s="240"/>
    </row>
    <row r="311" spans="9:9" ht="12.75" customHeight="1" x14ac:dyDescent="0.2">
      <c r="I311" s="240"/>
    </row>
    <row r="312" spans="9:9" ht="12.75" customHeight="1" x14ac:dyDescent="0.2">
      <c r="I312" s="240"/>
    </row>
    <row r="313" spans="9:9" ht="12.75" customHeight="1" x14ac:dyDescent="0.2">
      <c r="I313" s="240"/>
    </row>
    <row r="314" spans="9:9" ht="12.75" customHeight="1" x14ac:dyDescent="0.2">
      <c r="I314" s="240"/>
    </row>
    <row r="315" spans="9:9" ht="12.75" customHeight="1" x14ac:dyDescent="0.2"/>
    <row r="316" spans="9:9" ht="12.75" customHeight="1" x14ac:dyDescent="0.2"/>
    <row r="317" spans="9:9" ht="12.75" customHeight="1" x14ac:dyDescent="0.2"/>
    <row r="318" spans="9:9" ht="12.75" customHeight="1" x14ac:dyDescent="0.2"/>
    <row r="319" spans="9:9" ht="12.75" customHeight="1" x14ac:dyDescent="0.2"/>
    <row r="320" spans="9:9" ht="12.75" customHeight="1" x14ac:dyDescent="0.2"/>
    <row r="321" spans="8:8" ht="12.75" customHeight="1" x14ac:dyDescent="0.2">
      <c r="H321" s="186"/>
    </row>
    <row r="322" spans="8:8" ht="12.75" customHeight="1" x14ac:dyDescent="0.2">
      <c r="H322" s="186"/>
    </row>
    <row r="323" spans="8:8" ht="12.75" customHeight="1" x14ac:dyDescent="0.2">
      <c r="H323" s="186"/>
    </row>
    <row r="324" spans="8:8" ht="12.75" customHeight="1" x14ac:dyDescent="0.2">
      <c r="H324" s="186"/>
    </row>
    <row r="325" spans="8:8" ht="12.75" customHeight="1" x14ac:dyDescent="0.2">
      <c r="H325" s="186"/>
    </row>
    <row r="326" spans="8:8" ht="12.75" customHeight="1" x14ac:dyDescent="0.2">
      <c r="H326" s="186"/>
    </row>
    <row r="327" spans="8:8" ht="12.75" customHeight="1" x14ac:dyDescent="0.2">
      <c r="H327" s="186"/>
    </row>
    <row r="328" spans="8:8" ht="12.75" customHeight="1" x14ac:dyDescent="0.2">
      <c r="H328" s="186"/>
    </row>
    <row r="329" spans="8:8" ht="13.5" customHeight="1" x14ac:dyDescent="0.2">
      <c r="H329" s="186"/>
    </row>
    <row r="330" spans="8:8" ht="11.25" customHeight="1" x14ac:dyDescent="0.2">
      <c r="H330" s="186"/>
    </row>
    <row r="331" spans="8:8" x14ac:dyDescent="0.2">
      <c r="H331" s="186"/>
    </row>
    <row r="332" spans="8:8" x14ac:dyDescent="0.2">
      <c r="H332" s="186"/>
    </row>
    <row r="333" spans="8:8" x14ac:dyDescent="0.2">
      <c r="H333" s="186"/>
    </row>
    <row r="334" spans="8:8" ht="12.75" customHeight="1" x14ac:dyDescent="0.2">
      <c r="H334" s="186"/>
    </row>
    <row r="335" spans="8:8" ht="12.75" customHeight="1" x14ac:dyDescent="0.2">
      <c r="H335" s="186"/>
    </row>
    <row r="336" spans="8:8" ht="12.75" customHeight="1" x14ac:dyDescent="0.2">
      <c r="H336" s="186"/>
    </row>
    <row r="337" spans="8:8" ht="12.75" customHeight="1" x14ac:dyDescent="0.2">
      <c r="H337" s="186"/>
    </row>
    <row r="338" spans="8:8" ht="12.75" customHeight="1" x14ac:dyDescent="0.2">
      <c r="H338" s="186"/>
    </row>
    <row r="339" spans="8:8" ht="12.75" customHeight="1" x14ac:dyDescent="0.2">
      <c r="H339" s="186"/>
    </row>
    <row r="340" spans="8:8" ht="12.75" customHeight="1" x14ac:dyDescent="0.2">
      <c r="H340" s="186"/>
    </row>
    <row r="341" spans="8:8" ht="12.75" customHeight="1" x14ac:dyDescent="0.2">
      <c r="H341" s="186"/>
    </row>
    <row r="342" spans="8:8" ht="12.75" customHeight="1" x14ac:dyDescent="0.2">
      <c r="H342" s="186"/>
    </row>
    <row r="343" spans="8:8" ht="12.75" customHeight="1" x14ac:dyDescent="0.2">
      <c r="H343" s="186"/>
    </row>
    <row r="344" spans="8:8" ht="12.75" customHeight="1" x14ac:dyDescent="0.2">
      <c r="H344" s="186"/>
    </row>
    <row r="345" spans="8:8" ht="12.75" customHeight="1" x14ac:dyDescent="0.2">
      <c r="H345" s="186"/>
    </row>
    <row r="346" spans="8:8" ht="12.75" customHeight="1" x14ac:dyDescent="0.2">
      <c r="H346" s="186"/>
    </row>
    <row r="347" spans="8:8" ht="12.75" customHeight="1" x14ac:dyDescent="0.2">
      <c r="H347" s="186"/>
    </row>
    <row r="348" spans="8:8" ht="12.75" customHeight="1" x14ac:dyDescent="0.2">
      <c r="H348" s="186"/>
    </row>
    <row r="349" spans="8:8" ht="12.75" customHeight="1" x14ac:dyDescent="0.2">
      <c r="H349" s="186"/>
    </row>
    <row r="350" spans="8:8" ht="12.75" customHeight="1" x14ac:dyDescent="0.2">
      <c r="H350" s="186"/>
    </row>
    <row r="351" spans="8:8" ht="12.75" customHeight="1" x14ac:dyDescent="0.2">
      <c r="H351" s="186"/>
    </row>
    <row r="352" spans="8:8" ht="12.75" customHeight="1" x14ac:dyDescent="0.2">
      <c r="H352" s="186"/>
    </row>
    <row r="353" spans="8:8" ht="12.75" customHeight="1" x14ac:dyDescent="0.2">
      <c r="H353" s="186"/>
    </row>
    <row r="354" spans="8:8" ht="12.75" customHeight="1" x14ac:dyDescent="0.2">
      <c r="H354" s="186"/>
    </row>
    <row r="355" spans="8:8" ht="12.75" customHeight="1" x14ac:dyDescent="0.2">
      <c r="H355" s="186"/>
    </row>
    <row r="356" spans="8:8" ht="12.75" customHeight="1" x14ac:dyDescent="0.2">
      <c r="H356" s="186"/>
    </row>
    <row r="357" spans="8:8" ht="12.75" customHeight="1" x14ac:dyDescent="0.2">
      <c r="H357" s="186"/>
    </row>
    <row r="358" spans="8:8" ht="12.75" customHeight="1" x14ac:dyDescent="0.2">
      <c r="H358" s="186"/>
    </row>
    <row r="359" spans="8:8" ht="12.75" customHeight="1" x14ac:dyDescent="0.2">
      <c r="H359" s="186"/>
    </row>
    <row r="360" spans="8:8" ht="12.75" customHeight="1" x14ac:dyDescent="0.2">
      <c r="H360" s="186"/>
    </row>
    <row r="361" spans="8:8" ht="12.75" customHeight="1" x14ac:dyDescent="0.2">
      <c r="H361" s="186"/>
    </row>
    <row r="362" spans="8:8" ht="12.75" customHeight="1" x14ac:dyDescent="0.2">
      <c r="H362" s="186"/>
    </row>
    <row r="363" spans="8:8" ht="12.75" customHeight="1" x14ac:dyDescent="0.2">
      <c r="H363" s="186"/>
    </row>
    <row r="364" spans="8:8" ht="12.75" customHeight="1" x14ac:dyDescent="0.2">
      <c r="H364" s="186"/>
    </row>
    <row r="365" spans="8:8" ht="12.75" customHeight="1" x14ac:dyDescent="0.2">
      <c r="H365" s="186"/>
    </row>
    <row r="366" spans="8:8" ht="12.75" customHeight="1" x14ac:dyDescent="0.2">
      <c r="H366" s="186"/>
    </row>
    <row r="367" spans="8:8" ht="12.75" customHeight="1" x14ac:dyDescent="0.2">
      <c r="H367" s="186"/>
    </row>
    <row r="368" spans="8:8" ht="12.75" customHeight="1" x14ac:dyDescent="0.2">
      <c r="H368" s="186"/>
    </row>
    <row r="369" spans="8:8" ht="12.75" customHeight="1" x14ac:dyDescent="0.2">
      <c r="H369" s="186"/>
    </row>
    <row r="370" spans="8:8" ht="12.75" customHeight="1" x14ac:dyDescent="0.2">
      <c r="H370" s="186"/>
    </row>
    <row r="371" spans="8:8" ht="12.75" customHeight="1" x14ac:dyDescent="0.2">
      <c r="H371" s="186"/>
    </row>
    <row r="372" spans="8:8" ht="12.75" customHeight="1" x14ac:dyDescent="0.2">
      <c r="H372" s="186"/>
    </row>
    <row r="373" spans="8:8" ht="12.75" customHeight="1" x14ac:dyDescent="0.2">
      <c r="H373" s="186"/>
    </row>
    <row r="374" spans="8:8" ht="12.75" customHeight="1" x14ac:dyDescent="0.2">
      <c r="H374" s="186"/>
    </row>
    <row r="375" spans="8:8" ht="12.75" customHeight="1" x14ac:dyDescent="0.2">
      <c r="H375" s="186"/>
    </row>
    <row r="376" spans="8:8" ht="12.75" customHeight="1" x14ac:dyDescent="0.2">
      <c r="H376" s="186"/>
    </row>
    <row r="377" spans="8:8" ht="12.75" customHeight="1" x14ac:dyDescent="0.2">
      <c r="H377" s="186"/>
    </row>
    <row r="378" spans="8:8" ht="12.75" customHeight="1" x14ac:dyDescent="0.2">
      <c r="H378" s="186"/>
    </row>
    <row r="379" spans="8:8" ht="12.75" customHeight="1" x14ac:dyDescent="0.2">
      <c r="H379" s="186"/>
    </row>
    <row r="380" spans="8:8" ht="12.75" customHeight="1" x14ac:dyDescent="0.2">
      <c r="H380" s="186"/>
    </row>
    <row r="381" spans="8:8" ht="12.75" customHeight="1" x14ac:dyDescent="0.2">
      <c r="H381" s="186"/>
    </row>
    <row r="382" spans="8:8" ht="12.75" customHeight="1" x14ac:dyDescent="0.2">
      <c r="H382" s="186"/>
    </row>
    <row r="383" spans="8:8" ht="12.75" customHeight="1" x14ac:dyDescent="0.2">
      <c r="H383" s="186"/>
    </row>
    <row r="384" spans="8:8" ht="12.75" customHeight="1" x14ac:dyDescent="0.2">
      <c r="H384" s="186"/>
    </row>
    <row r="385" spans="8:8" ht="12.75" customHeight="1" x14ac:dyDescent="0.2">
      <c r="H385" s="186"/>
    </row>
    <row r="386" spans="8:8" ht="12.75" customHeight="1" x14ac:dyDescent="0.2">
      <c r="H386" s="186"/>
    </row>
    <row r="387" spans="8:8" ht="12.75" customHeight="1" x14ac:dyDescent="0.2">
      <c r="H387" s="186"/>
    </row>
    <row r="388" spans="8:8" ht="12.75" customHeight="1" x14ac:dyDescent="0.2">
      <c r="H388" s="186"/>
    </row>
    <row r="389" spans="8:8" ht="12.75" customHeight="1" x14ac:dyDescent="0.2">
      <c r="H389" s="186"/>
    </row>
    <row r="390" spans="8:8" ht="12.75" customHeight="1" x14ac:dyDescent="0.2">
      <c r="H390" s="186"/>
    </row>
    <row r="391" spans="8:8" ht="12.75" customHeight="1" x14ac:dyDescent="0.2">
      <c r="H391" s="186"/>
    </row>
    <row r="392" spans="8:8" ht="12.75" customHeight="1" x14ac:dyDescent="0.2">
      <c r="H392" s="186"/>
    </row>
    <row r="393" spans="8:8" ht="12.75" customHeight="1" x14ac:dyDescent="0.2">
      <c r="H393" s="186"/>
    </row>
    <row r="394" spans="8:8" ht="12.75" customHeight="1" x14ac:dyDescent="0.2">
      <c r="H394" s="186"/>
    </row>
    <row r="395" spans="8:8" ht="12.75" customHeight="1" x14ac:dyDescent="0.2">
      <c r="H395" s="186"/>
    </row>
    <row r="396" spans="8:8" ht="12.75" customHeight="1" x14ac:dyDescent="0.2">
      <c r="H396" s="186"/>
    </row>
    <row r="397" spans="8:8" ht="12.75" customHeight="1" x14ac:dyDescent="0.2">
      <c r="H397" s="186"/>
    </row>
    <row r="398" spans="8:8" ht="12.75" customHeight="1" x14ac:dyDescent="0.2">
      <c r="H398" s="186"/>
    </row>
    <row r="399" spans="8:8" ht="12.75" customHeight="1" x14ac:dyDescent="0.2">
      <c r="H399" s="186"/>
    </row>
    <row r="400" spans="8:8" ht="12.75" customHeight="1" x14ac:dyDescent="0.2">
      <c r="H400" s="186"/>
    </row>
    <row r="401" spans="8:8" ht="12.75" customHeight="1" x14ac:dyDescent="0.2">
      <c r="H401" s="186"/>
    </row>
    <row r="402" spans="8:8" ht="12.75" customHeight="1" x14ac:dyDescent="0.2">
      <c r="H402" s="186"/>
    </row>
    <row r="403" spans="8:8" ht="12.75" customHeight="1" x14ac:dyDescent="0.2">
      <c r="H403" s="186"/>
    </row>
    <row r="404" spans="8:8" ht="12.75" customHeight="1" x14ac:dyDescent="0.2">
      <c r="H404" s="186"/>
    </row>
    <row r="405" spans="8:8" ht="12.75" customHeight="1" x14ac:dyDescent="0.2">
      <c r="H405" s="186"/>
    </row>
    <row r="406" spans="8:8" ht="12.75" customHeight="1" x14ac:dyDescent="0.2">
      <c r="H406" s="186"/>
    </row>
    <row r="407" spans="8:8" ht="12.75" customHeight="1" x14ac:dyDescent="0.2">
      <c r="H407" s="186"/>
    </row>
    <row r="408" spans="8:8" ht="12.75" customHeight="1" x14ac:dyDescent="0.2">
      <c r="H408" s="186"/>
    </row>
    <row r="409" spans="8:8" ht="12.75" customHeight="1" x14ac:dyDescent="0.2">
      <c r="H409" s="186"/>
    </row>
    <row r="410" spans="8:8" ht="12.75" customHeight="1" x14ac:dyDescent="0.2">
      <c r="H410" s="186"/>
    </row>
    <row r="411" spans="8:8" ht="12.75" customHeight="1" x14ac:dyDescent="0.2">
      <c r="H411" s="186"/>
    </row>
    <row r="412" spans="8:8" ht="12.75" customHeight="1" x14ac:dyDescent="0.2">
      <c r="H412" s="186"/>
    </row>
    <row r="413" spans="8:8" ht="12.75" customHeight="1" x14ac:dyDescent="0.2">
      <c r="H413" s="186"/>
    </row>
    <row r="414" spans="8:8" ht="12.75" customHeight="1" x14ac:dyDescent="0.2">
      <c r="H414" s="186"/>
    </row>
    <row r="415" spans="8:8" ht="12.75" customHeight="1" x14ac:dyDescent="0.2">
      <c r="H415" s="186"/>
    </row>
    <row r="416" spans="8:8" ht="12.75" customHeight="1" x14ac:dyDescent="0.2">
      <c r="H416" s="186"/>
    </row>
    <row r="417" spans="8:8" ht="12.75" customHeight="1" x14ac:dyDescent="0.2">
      <c r="H417" s="186"/>
    </row>
    <row r="418" spans="8:8" ht="12.75" customHeight="1" x14ac:dyDescent="0.2">
      <c r="H418" s="186"/>
    </row>
    <row r="419" spans="8:8" ht="12.75" customHeight="1" x14ac:dyDescent="0.2">
      <c r="H419" s="186"/>
    </row>
    <row r="420" spans="8:8" ht="12.75" customHeight="1" x14ac:dyDescent="0.2">
      <c r="H420" s="186"/>
    </row>
    <row r="421" spans="8:8" ht="12.75" customHeight="1" x14ac:dyDescent="0.2">
      <c r="H421" s="186"/>
    </row>
    <row r="422" spans="8:8" ht="12.75" customHeight="1" x14ac:dyDescent="0.2">
      <c r="H422" s="186"/>
    </row>
    <row r="423" spans="8:8" ht="12.75" customHeight="1" x14ac:dyDescent="0.2">
      <c r="H423" s="186"/>
    </row>
    <row r="424" spans="8:8" ht="12.75" customHeight="1" x14ac:dyDescent="0.2">
      <c r="H424" s="186"/>
    </row>
    <row r="425" spans="8:8" ht="12.75" customHeight="1" x14ac:dyDescent="0.2">
      <c r="H425" s="186"/>
    </row>
    <row r="426" spans="8:8" ht="12.75" customHeight="1" x14ac:dyDescent="0.2">
      <c r="H426" s="186"/>
    </row>
    <row r="427" spans="8:8" ht="12.75" customHeight="1" x14ac:dyDescent="0.2">
      <c r="H427" s="186"/>
    </row>
    <row r="428" spans="8:8" ht="12.75" customHeight="1" x14ac:dyDescent="0.2">
      <c r="H428" s="186"/>
    </row>
    <row r="429" spans="8:8" ht="12.75" customHeight="1" x14ac:dyDescent="0.2">
      <c r="H429" s="186"/>
    </row>
    <row r="430" spans="8:8" ht="12.75" customHeight="1" x14ac:dyDescent="0.2">
      <c r="H430" s="186"/>
    </row>
    <row r="431" spans="8:8" ht="12.75" customHeight="1" x14ac:dyDescent="0.2">
      <c r="H431" s="186"/>
    </row>
    <row r="432" spans="8:8" ht="12.75" customHeight="1" x14ac:dyDescent="0.2">
      <c r="H432" s="186"/>
    </row>
    <row r="433" spans="8:8" ht="12.75" customHeight="1" x14ac:dyDescent="0.2">
      <c r="H433" s="186"/>
    </row>
    <row r="434" spans="8:8" ht="12.75" customHeight="1" x14ac:dyDescent="0.2">
      <c r="H434" s="186"/>
    </row>
    <row r="435" spans="8:8" ht="12.75" customHeight="1" x14ac:dyDescent="0.2">
      <c r="H435" s="186"/>
    </row>
    <row r="436" spans="8:8" ht="12.75" customHeight="1" x14ac:dyDescent="0.2">
      <c r="H436" s="186"/>
    </row>
    <row r="437" spans="8:8" ht="12.75" customHeight="1" x14ac:dyDescent="0.2">
      <c r="H437" s="186"/>
    </row>
    <row r="438" spans="8:8" ht="12.75" customHeight="1" x14ac:dyDescent="0.2">
      <c r="H438" s="186"/>
    </row>
    <row r="439" spans="8:8" ht="12.75" customHeight="1" x14ac:dyDescent="0.2">
      <c r="H439" s="186"/>
    </row>
    <row r="440" spans="8:8" ht="12.75" customHeight="1" x14ac:dyDescent="0.2">
      <c r="H440" s="186"/>
    </row>
    <row r="441" spans="8:8" ht="12.75" customHeight="1" x14ac:dyDescent="0.2">
      <c r="H441" s="186"/>
    </row>
    <row r="442" spans="8:8" ht="12.75" customHeight="1" x14ac:dyDescent="0.2">
      <c r="H442" s="186"/>
    </row>
    <row r="443" spans="8:8" ht="12.75" customHeight="1" x14ac:dyDescent="0.2">
      <c r="H443" s="186"/>
    </row>
    <row r="444" spans="8:8" ht="12.75" customHeight="1" x14ac:dyDescent="0.2">
      <c r="H444" s="186"/>
    </row>
    <row r="445" spans="8:8" ht="12.75" customHeight="1" x14ac:dyDescent="0.2">
      <c r="H445" s="186"/>
    </row>
    <row r="446" spans="8:8" ht="12.75" customHeight="1" x14ac:dyDescent="0.2">
      <c r="H446" s="186"/>
    </row>
    <row r="447" spans="8:8" ht="12.75" customHeight="1" x14ac:dyDescent="0.2">
      <c r="H447" s="186"/>
    </row>
    <row r="448" spans="8:8" ht="12.75" customHeight="1" x14ac:dyDescent="0.2">
      <c r="H448" s="186"/>
    </row>
    <row r="449" spans="8:8" ht="12.75" customHeight="1" x14ac:dyDescent="0.2">
      <c r="H449" s="186"/>
    </row>
    <row r="450" spans="8:8" ht="12.75" customHeight="1" x14ac:dyDescent="0.2">
      <c r="H450" s="186"/>
    </row>
    <row r="451" spans="8:8" ht="12.75" customHeight="1" x14ac:dyDescent="0.2">
      <c r="H451" s="186"/>
    </row>
    <row r="452" spans="8:8" ht="12.75" customHeight="1" x14ac:dyDescent="0.2">
      <c r="H452" s="186"/>
    </row>
    <row r="453" spans="8:8" ht="12.75" customHeight="1" x14ac:dyDescent="0.2">
      <c r="H453" s="186"/>
    </row>
    <row r="454" spans="8:8" ht="12.75" customHeight="1" x14ac:dyDescent="0.2">
      <c r="H454" s="186"/>
    </row>
    <row r="455" spans="8:8" ht="12.75" customHeight="1" x14ac:dyDescent="0.2">
      <c r="H455" s="186"/>
    </row>
    <row r="456" spans="8:8" ht="12.75" customHeight="1" x14ac:dyDescent="0.2">
      <c r="H456" s="186"/>
    </row>
    <row r="457" spans="8:8" ht="12.75" customHeight="1" x14ac:dyDescent="0.2">
      <c r="H457" s="186"/>
    </row>
    <row r="458" spans="8:8" ht="12.75" customHeight="1" x14ac:dyDescent="0.2">
      <c r="H458" s="186"/>
    </row>
    <row r="459" spans="8:8" ht="12.75" customHeight="1" x14ac:dyDescent="0.2">
      <c r="H459" s="186"/>
    </row>
    <row r="460" spans="8:8" ht="12.75" customHeight="1" x14ac:dyDescent="0.2">
      <c r="H460" s="186"/>
    </row>
    <row r="461" spans="8:8" ht="12.75" customHeight="1" x14ac:dyDescent="0.2">
      <c r="H461" s="186"/>
    </row>
    <row r="462" spans="8:8" ht="12.75" customHeight="1" x14ac:dyDescent="0.2">
      <c r="H462" s="186"/>
    </row>
    <row r="463" spans="8:8" ht="12.75" customHeight="1" x14ac:dyDescent="0.2">
      <c r="H463" s="186"/>
    </row>
    <row r="464" spans="8:8" ht="12.75" customHeight="1" x14ac:dyDescent="0.2">
      <c r="H464" s="186"/>
    </row>
    <row r="465" spans="8:8" x14ac:dyDescent="0.2">
      <c r="H465" s="186"/>
    </row>
    <row r="466" spans="8:8" x14ac:dyDescent="0.2">
      <c r="H466" s="186"/>
    </row>
    <row r="467" spans="8:8" x14ac:dyDescent="0.2">
      <c r="H467" s="186"/>
    </row>
    <row r="468" spans="8:8" x14ac:dyDescent="0.2">
      <c r="H468" s="186"/>
    </row>
    <row r="469" spans="8:8" x14ac:dyDescent="0.2">
      <c r="H469" s="186"/>
    </row>
    <row r="470" spans="8:8" x14ac:dyDescent="0.2">
      <c r="H470" s="186"/>
    </row>
    <row r="471" spans="8:8" x14ac:dyDescent="0.2">
      <c r="H471" s="186"/>
    </row>
    <row r="472" spans="8:8" x14ac:dyDescent="0.2">
      <c r="H472" s="186"/>
    </row>
    <row r="473" spans="8:8" x14ac:dyDescent="0.2">
      <c r="H473" s="186"/>
    </row>
    <row r="474" spans="8:8" x14ac:dyDescent="0.2">
      <c r="H474" s="186"/>
    </row>
    <row r="475" spans="8:8" x14ac:dyDescent="0.2">
      <c r="H475" s="186"/>
    </row>
    <row r="476" spans="8:8" x14ac:dyDescent="0.2">
      <c r="H476" s="186"/>
    </row>
    <row r="477" spans="8:8" x14ac:dyDescent="0.2">
      <c r="H477" s="186"/>
    </row>
    <row r="478" spans="8:8" x14ac:dyDescent="0.2">
      <c r="H478" s="186"/>
    </row>
    <row r="479" spans="8:8" x14ac:dyDescent="0.2">
      <c r="H479" s="186"/>
    </row>
    <row r="480" spans="8:8" x14ac:dyDescent="0.2">
      <c r="H480" s="186"/>
    </row>
    <row r="481" spans="8:8" x14ac:dyDescent="0.2">
      <c r="H481" s="186"/>
    </row>
    <row r="482" spans="8:8" x14ac:dyDescent="0.2">
      <c r="H482" s="186"/>
    </row>
    <row r="483" spans="8:8" x14ac:dyDescent="0.2">
      <c r="H483" s="186"/>
    </row>
    <row r="484" spans="8:8" x14ac:dyDescent="0.2">
      <c r="H484" s="186"/>
    </row>
    <row r="485" spans="8:8" x14ac:dyDescent="0.2">
      <c r="H485" s="186"/>
    </row>
    <row r="486" spans="8:8" x14ac:dyDescent="0.2">
      <c r="H486" s="186"/>
    </row>
    <row r="487" spans="8:8" x14ac:dyDescent="0.2">
      <c r="H487" s="186"/>
    </row>
    <row r="488" spans="8:8" x14ac:dyDescent="0.2">
      <c r="H488" s="186"/>
    </row>
    <row r="489" spans="8:8" x14ac:dyDescent="0.2">
      <c r="H489" s="186"/>
    </row>
    <row r="490" spans="8:8" x14ac:dyDescent="0.2">
      <c r="H490" s="186"/>
    </row>
    <row r="491" spans="8:8" x14ac:dyDescent="0.2">
      <c r="H491" s="186"/>
    </row>
    <row r="492" spans="8:8" x14ac:dyDescent="0.2">
      <c r="H492" s="186"/>
    </row>
    <row r="493" spans="8:8" x14ac:dyDescent="0.2">
      <c r="H493" s="186"/>
    </row>
    <row r="494" spans="8:8" x14ac:dyDescent="0.2">
      <c r="H494" s="186"/>
    </row>
    <row r="495" spans="8:8" x14ac:dyDescent="0.2">
      <c r="H495" s="186"/>
    </row>
    <row r="496" spans="8:8" x14ac:dyDescent="0.2">
      <c r="H496" s="186"/>
    </row>
    <row r="497" spans="8:8" x14ac:dyDescent="0.2">
      <c r="H497" s="186"/>
    </row>
    <row r="498" spans="8:8" x14ac:dyDescent="0.2">
      <c r="H498" s="186"/>
    </row>
    <row r="499" spans="8:8" x14ac:dyDescent="0.2">
      <c r="H499" s="186"/>
    </row>
    <row r="500" spans="8:8" x14ac:dyDescent="0.2">
      <c r="H500" s="186"/>
    </row>
    <row r="501" spans="8:8" x14ac:dyDescent="0.2">
      <c r="H501" s="186"/>
    </row>
    <row r="502" spans="8:8" x14ac:dyDescent="0.2">
      <c r="H502" s="186"/>
    </row>
    <row r="503" spans="8:8" x14ac:dyDescent="0.2">
      <c r="H503" s="186"/>
    </row>
    <row r="504" spans="8:8" x14ac:dyDescent="0.2">
      <c r="H504" s="186"/>
    </row>
    <row r="505" spans="8:8" x14ac:dyDescent="0.2">
      <c r="H505" s="186"/>
    </row>
    <row r="506" spans="8:8" x14ac:dyDescent="0.2">
      <c r="H506" s="186"/>
    </row>
    <row r="507" spans="8:8" x14ac:dyDescent="0.2">
      <c r="H507" s="186"/>
    </row>
    <row r="508" spans="8:8" x14ac:dyDescent="0.2">
      <c r="H508" s="186"/>
    </row>
    <row r="509" spans="8:8" x14ac:dyDescent="0.2">
      <c r="H509" s="186"/>
    </row>
    <row r="510" spans="8:8" x14ac:dyDescent="0.2">
      <c r="H510" s="186"/>
    </row>
    <row r="511" spans="8:8" x14ac:dyDescent="0.2">
      <c r="H511" s="186"/>
    </row>
    <row r="512" spans="8:8" x14ac:dyDescent="0.2">
      <c r="H512" s="186"/>
    </row>
    <row r="513" spans="8:8" x14ac:dyDescent="0.2">
      <c r="H513" s="186"/>
    </row>
    <row r="514" spans="8:8" x14ac:dyDescent="0.2">
      <c r="H514" s="186"/>
    </row>
    <row r="515" spans="8:8" x14ac:dyDescent="0.2">
      <c r="H515" s="186"/>
    </row>
    <row r="516" spans="8:8" x14ac:dyDescent="0.2">
      <c r="H516" s="186"/>
    </row>
    <row r="517" spans="8:8" x14ac:dyDescent="0.2">
      <c r="H517" s="186"/>
    </row>
    <row r="518" spans="8:8" x14ac:dyDescent="0.2">
      <c r="H518" s="186"/>
    </row>
    <row r="519" spans="8:8" x14ac:dyDescent="0.2">
      <c r="H519" s="186"/>
    </row>
    <row r="520" spans="8:8" x14ac:dyDescent="0.2">
      <c r="H520" s="186"/>
    </row>
    <row r="521" spans="8:8" x14ac:dyDescent="0.2">
      <c r="H521" s="186"/>
    </row>
    <row r="522" spans="8:8" x14ac:dyDescent="0.2">
      <c r="H522" s="186"/>
    </row>
    <row r="523" spans="8:8" x14ac:dyDescent="0.2">
      <c r="H523" s="186"/>
    </row>
    <row r="524" spans="8:8" x14ac:dyDescent="0.2">
      <c r="H524" s="186"/>
    </row>
    <row r="525" spans="8:8" x14ac:dyDescent="0.2">
      <c r="H525" s="186"/>
    </row>
    <row r="526" spans="8:8" x14ac:dyDescent="0.2">
      <c r="H526" s="186"/>
    </row>
    <row r="527" spans="8:8" x14ac:dyDescent="0.2">
      <c r="H527" s="186"/>
    </row>
    <row r="528" spans="8:8" x14ac:dyDescent="0.2">
      <c r="H528" s="186"/>
    </row>
    <row r="529" spans="8:8" ht="12.75" customHeight="1" x14ac:dyDescent="0.2">
      <c r="H529" s="186"/>
    </row>
    <row r="530" spans="8:8" ht="12.75" customHeight="1" x14ac:dyDescent="0.2">
      <c r="H530" s="186"/>
    </row>
    <row r="531" spans="8:8" ht="12.75" customHeight="1" x14ac:dyDescent="0.2">
      <c r="H531" s="186"/>
    </row>
    <row r="532" spans="8:8" ht="12.75" customHeight="1" x14ac:dyDescent="0.2">
      <c r="H532" s="186"/>
    </row>
    <row r="533" spans="8:8" ht="12.75" customHeight="1" x14ac:dyDescent="0.2">
      <c r="H533" s="186"/>
    </row>
    <row r="534" spans="8:8" ht="12.75" customHeight="1" x14ac:dyDescent="0.2">
      <c r="H534" s="186"/>
    </row>
    <row r="535" spans="8:8" ht="12.75" customHeight="1" x14ac:dyDescent="0.2">
      <c r="H535" s="186"/>
    </row>
    <row r="536" spans="8:8" ht="12.75" customHeight="1" x14ac:dyDescent="0.2">
      <c r="H536" s="186"/>
    </row>
    <row r="537" spans="8:8" ht="12.75" customHeight="1" x14ac:dyDescent="0.2">
      <c r="H537" s="186"/>
    </row>
    <row r="538" spans="8:8" ht="12.75" customHeight="1" x14ac:dyDescent="0.2">
      <c r="H538" s="186"/>
    </row>
    <row r="539" spans="8:8" ht="12.75" customHeight="1" x14ac:dyDescent="0.2">
      <c r="H539" s="186"/>
    </row>
    <row r="540" spans="8:8" ht="12.75" customHeight="1" x14ac:dyDescent="0.2">
      <c r="H540" s="186"/>
    </row>
    <row r="541" spans="8:8" ht="12.75" customHeight="1" x14ac:dyDescent="0.2">
      <c r="H541" s="186"/>
    </row>
    <row r="542" spans="8:8" ht="12.75" customHeight="1" x14ac:dyDescent="0.2">
      <c r="H542" s="186"/>
    </row>
    <row r="543" spans="8:8" ht="12.75" customHeight="1" x14ac:dyDescent="0.2">
      <c r="H543" s="186"/>
    </row>
    <row r="544" spans="8:8" ht="12.75" customHeight="1" x14ac:dyDescent="0.2">
      <c r="H544" s="186"/>
    </row>
    <row r="545" spans="8:10" ht="12.75" customHeight="1" x14ac:dyDescent="0.2">
      <c r="H545" s="186"/>
    </row>
    <row r="546" spans="8:10" ht="12.75" customHeight="1" x14ac:dyDescent="0.2">
      <c r="H546" s="186"/>
    </row>
    <row r="547" spans="8:10" ht="12.75" customHeight="1" x14ac:dyDescent="0.2">
      <c r="H547" s="186"/>
    </row>
    <row r="548" spans="8:10" ht="12.75" customHeight="1" x14ac:dyDescent="0.2">
      <c r="H548" s="186"/>
    </row>
    <row r="549" spans="8:10" ht="12.75" customHeight="1" x14ac:dyDescent="0.2">
      <c r="H549" s="186"/>
    </row>
    <row r="550" spans="8:10" ht="12.75" customHeight="1" x14ac:dyDescent="0.2">
      <c r="H550" s="186"/>
    </row>
    <row r="551" spans="8:10" ht="12.75" customHeight="1" x14ac:dyDescent="0.2">
      <c r="H551" s="186"/>
    </row>
    <row r="552" spans="8:10" ht="12.75" customHeight="1" x14ac:dyDescent="0.2">
      <c r="J552" s="167"/>
    </row>
    <row r="553" spans="8:10" x14ac:dyDescent="0.2">
      <c r="J553" s="167"/>
    </row>
    <row r="554" spans="8:10" x14ac:dyDescent="0.2">
      <c r="J554" s="167"/>
    </row>
    <row r="555" spans="8:10" x14ac:dyDescent="0.2">
      <c r="J555" s="167"/>
    </row>
    <row r="556" spans="8:10" x14ac:dyDescent="0.2">
      <c r="J556" s="167"/>
    </row>
    <row r="557" spans="8:10" x14ac:dyDescent="0.2">
      <c r="J557" s="167"/>
    </row>
    <row r="558" spans="8:10" x14ac:dyDescent="0.2">
      <c r="J558" s="167"/>
    </row>
    <row r="559" spans="8:10" x14ac:dyDescent="0.2">
      <c r="J559" s="167"/>
    </row>
    <row r="560" spans="8:10" x14ac:dyDescent="0.2">
      <c r="J560" s="167"/>
    </row>
    <row r="561" spans="10:10" x14ac:dyDescent="0.2">
      <c r="J561" s="167"/>
    </row>
    <row r="562" spans="10:10" x14ac:dyDescent="0.2">
      <c r="J562" s="186"/>
    </row>
    <row r="588" spans="9:10" x14ac:dyDescent="0.2">
      <c r="I588" s="167"/>
      <c r="J588" s="241"/>
    </row>
    <row r="589" spans="9:10" x14ac:dyDescent="0.2">
      <c r="I589" s="167"/>
      <c r="J589" s="241"/>
    </row>
  </sheetData>
  <sheetProtection algorithmName="SHA-512" hashValue="p9uPgmi7EvuXY18EHHcrkU2MpsqGG0JRlxly5JLGeBbtmBm+YkI4a43wVmuILMEhlVXlBP+tqFr30nJTnudAdA==" saltValue="ADv4zMMWZeqidu3Ncozq0g==" spinCount="100000" sheet="1" formatCells="0" formatColumns="0" formatRows="0" insertColumns="0" insertRows="0" insertHyperlinks="0" deleteColumns="0" deleteRows="0" sort="0" autoFilter="0" pivotTables="0"/>
  <mergeCells count="7">
    <mergeCell ref="K160:L160"/>
    <mergeCell ref="K161:P161"/>
    <mergeCell ref="F11:F144"/>
    <mergeCell ref="B7:E7"/>
    <mergeCell ref="B8:E8"/>
    <mergeCell ref="K158:O158"/>
    <mergeCell ref="K157:L157"/>
  </mergeCells>
  <dataValidations count="2">
    <dataValidation type="list" allowBlank="1" showInputMessage="1" showErrorMessage="1" sqref="I65522:I65534 WVA3:WVA15 WLE3:WLE15 WBI3:WBI15 VRM3:VRM15 VHQ3:VHQ15 UXU3:UXU15 UNY3:UNY15 UEC3:UEC15 TUG3:TUG15 TKK3:TKK15 TAO3:TAO15 SQS3:SQS15 SGW3:SGW15 RXA3:RXA15 RNE3:RNE15 RDI3:RDI15 QTM3:QTM15 QJQ3:QJQ15 PZU3:PZU15 PPY3:PPY15 PGC3:PGC15 OWG3:OWG15 OMK3:OMK15 OCO3:OCO15 NSS3:NSS15 NIW3:NIW15 MZA3:MZA15 MPE3:MPE15 MFI3:MFI15 LVM3:LVM15 LLQ3:LLQ15 LBU3:LBU15 KRY3:KRY15 KIC3:KIC15 JYG3:JYG15 JOK3:JOK15 JEO3:JEO15 IUS3:IUS15 IKW3:IKW15 IBA3:IBA15 HRE3:HRE15 HHI3:HHI15 GXM3:GXM15 GNQ3:GNQ15 GDU3:GDU15 FTY3:FTY15 FKC3:FKC15 FAG3:FAG15 EQK3:EQK15 EGO3:EGO15 DWS3:DWS15 DMW3:DMW15 DDA3:DDA15 CTE3:CTE15 CJI3:CJI15 BZM3:BZM15 BPQ3:BPQ15 BFU3:BFU15 AVY3:AVY15 AMC3:AMC15 ACG3:ACG15 SK3:SK15 IO3:IO15 L3:L15 WUX3:WUX15 WLB3:WLB15 WBF3:WBF15 VRJ3:VRJ15 VHN3:VHN15 UXR3:UXR15 UNV3:UNV15 UDZ3:UDZ15 TUD3:TUD15 TKH3:TKH15 TAL3:TAL15 SQP3:SQP15 SGT3:SGT15 RWX3:RWX15 RNB3:RNB15 RDF3:RDF15 QTJ3:QTJ15 QJN3:QJN15 PZR3:PZR15 PPV3:PPV15 PFZ3:PFZ15 OWD3:OWD15 OMH3:OMH15 OCL3:OCL15 NSP3:NSP15 NIT3:NIT15 MYX3:MYX15 MPB3:MPB15 MFF3:MFF15 LVJ3:LVJ15 LLN3:LLN15 LBR3:LBR15 KRV3:KRV15 KHZ3:KHZ15 JYD3:JYD15 JOH3:JOH15 JEL3:JEL15 IUP3:IUP15 IKT3:IKT15 IAX3:IAX15 HRB3:HRB15 HHF3:HHF15 GXJ3:GXJ15 GNN3:GNN15 GDR3:GDR15 FTV3:FTV15 FJZ3:FJZ15 FAD3:FAD15 EQH3:EQH15 EGL3:EGL15 DWP3:DWP15 DMT3:DMT15 DCX3:DCX15 CTB3:CTB15 CJF3:CJF15 BZJ3:BZJ15 BPN3:BPN15 BFR3:BFR15 AVV3:AVV15 ALZ3:ALZ15 ACD3:ACD15 SH3:SH15 IL3:IL15 I3:I15 IL65498:IL65510 SH65498:SH65510 ACD65498:ACD65510 ALZ65498:ALZ65510 AVV65498:AVV65510 BFR65498:BFR65510 BPN65498:BPN65510 BZJ65498:BZJ65510 CJF65498:CJF65510 CTB65498:CTB65510 DCX65498:DCX65510 DMT65498:DMT65510 DWP65498:DWP65510 EGL65498:EGL65510 EQH65498:EQH65510 FAD65498:FAD65510 FJZ65498:FJZ65510 FTV65498:FTV65510 GDR65498:GDR65510 GNN65498:GNN65510 GXJ65498:GXJ65510 HHF65498:HHF65510 HRB65498:HRB65510 IAX65498:IAX65510 IKT65498:IKT65510 IUP65498:IUP65510 JEL65498:JEL65510 JOH65498:JOH65510 JYD65498:JYD65510 KHZ65498:KHZ65510 KRV65498:KRV65510 LBR65498:LBR65510 LLN65498:LLN65510 LVJ65498:LVJ65510 MFF65498:MFF65510 MPB65498:MPB65510 MYX65498:MYX65510 NIT65498:NIT65510 NSP65498:NSP65510 OCL65498:OCL65510 OMH65498:OMH65510 OWD65498:OWD65510 PFZ65498:PFZ65510 PPV65498:PPV65510 PZR65498:PZR65510 QJN65498:QJN65510 QTJ65498:QTJ65510 RDF65498:RDF65510 RNB65498:RNB65510 RWX65498:RWX65510 SGT65498:SGT65510 SQP65498:SQP65510 TAL65498:TAL65510 TKH65498:TKH65510 TUD65498:TUD65510 UDZ65498:UDZ65510 UNV65498:UNV65510 UXR65498:UXR65510 VHN65498:VHN65510 VRJ65498:VRJ65510 WBF65498:WBF65510 WLB65498:WLB65510 WUX65498:WUX65510 I131058:I131070 IL131034:IL131046 SH131034:SH131046 ACD131034:ACD131046 ALZ131034:ALZ131046 AVV131034:AVV131046 BFR131034:BFR131046 BPN131034:BPN131046 BZJ131034:BZJ131046 CJF131034:CJF131046 CTB131034:CTB131046 DCX131034:DCX131046 DMT131034:DMT131046 DWP131034:DWP131046 EGL131034:EGL131046 EQH131034:EQH131046 FAD131034:FAD131046 FJZ131034:FJZ131046 FTV131034:FTV131046 GDR131034:GDR131046 GNN131034:GNN131046 GXJ131034:GXJ131046 HHF131034:HHF131046 HRB131034:HRB131046 IAX131034:IAX131046 IKT131034:IKT131046 IUP131034:IUP131046 JEL131034:JEL131046 JOH131034:JOH131046 JYD131034:JYD131046 KHZ131034:KHZ131046 KRV131034:KRV131046 LBR131034:LBR131046 LLN131034:LLN131046 LVJ131034:LVJ131046 MFF131034:MFF131046 MPB131034:MPB131046 MYX131034:MYX131046 NIT131034:NIT131046 NSP131034:NSP131046 OCL131034:OCL131046 OMH131034:OMH131046 OWD131034:OWD131046 PFZ131034:PFZ131046 PPV131034:PPV131046 PZR131034:PZR131046 QJN131034:QJN131046 QTJ131034:QTJ131046 RDF131034:RDF131046 RNB131034:RNB131046 RWX131034:RWX131046 SGT131034:SGT131046 SQP131034:SQP131046 TAL131034:TAL131046 TKH131034:TKH131046 TUD131034:TUD131046 UDZ131034:UDZ131046 UNV131034:UNV131046 UXR131034:UXR131046 VHN131034:VHN131046 VRJ131034:VRJ131046 WBF131034:WBF131046 WLB131034:WLB131046 WUX131034:WUX131046 I196594:I196606 IL196570:IL196582 SH196570:SH196582 ACD196570:ACD196582 ALZ196570:ALZ196582 AVV196570:AVV196582 BFR196570:BFR196582 BPN196570:BPN196582 BZJ196570:BZJ196582 CJF196570:CJF196582 CTB196570:CTB196582 DCX196570:DCX196582 DMT196570:DMT196582 DWP196570:DWP196582 EGL196570:EGL196582 EQH196570:EQH196582 FAD196570:FAD196582 FJZ196570:FJZ196582 FTV196570:FTV196582 GDR196570:GDR196582 GNN196570:GNN196582 GXJ196570:GXJ196582 HHF196570:HHF196582 HRB196570:HRB196582 IAX196570:IAX196582 IKT196570:IKT196582 IUP196570:IUP196582 JEL196570:JEL196582 JOH196570:JOH196582 JYD196570:JYD196582 KHZ196570:KHZ196582 KRV196570:KRV196582 LBR196570:LBR196582 LLN196570:LLN196582 LVJ196570:LVJ196582 MFF196570:MFF196582 MPB196570:MPB196582 MYX196570:MYX196582 NIT196570:NIT196582 NSP196570:NSP196582 OCL196570:OCL196582 OMH196570:OMH196582 OWD196570:OWD196582 PFZ196570:PFZ196582 PPV196570:PPV196582 PZR196570:PZR196582 QJN196570:QJN196582 QTJ196570:QTJ196582 RDF196570:RDF196582 RNB196570:RNB196582 RWX196570:RWX196582 SGT196570:SGT196582 SQP196570:SQP196582 TAL196570:TAL196582 TKH196570:TKH196582 TUD196570:TUD196582 UDZ196570:UDZ196582 UNV196570:UNV196582 UXR196570:UXR196582 VHN196570:VHN196582 VRJ196570:VRJ196582 WBF196570:WBF196582 WLB196570:WLB196582 WUX196570:WUX196582 I262130:I262142 IL262106:IL262118 SH262106:SH262118 ACD262106:ACD262118 ALZ262106:ALZ262118 AVV262106:AVV262118 BFR262106:BFR262118 BPN262106:BPN262118 BZJ262106:BZJ262118 CJF262106:CJF262118 CTB262106:CTB262118 DCX262106:DCX262118 DMT262106:DMT262118 DWP262106:DWP262118 EGL262106:EGL262118 EQH262106:EQH262118 FAD262106:FAD262118 FJZ262106:FJZ262118 FTV262106:FTV262118 GDR262106:GDR262118 GNN262106:GNN262118 GXJ262106:GXJ262118 HHF262106:HHF262118 HRB262106:HRB262118 IAX262106:IAX262118 IKT262106:IKT262118 IUP262106:IUP262118 JEL262106:JEL262118 JOH262106:JOH262118 JYD262106:JYD262118 KHZ262106:KHZ262118 KRV262106:KRV262118 LBR262106:LBR262118 LLN262106:LLN262118 LVJ262106:LVJ262118 MFF262106:MFF262118 MPB262106:MPB262118 MYX262106:MYX262118 NIT262106:NIT262118 NSP262106:NSP262118 OCL262106:OCL262118 OMH262106:OMH262118 OWD262106:OWD262118 PFZ262106:PFZ262118 PPV262106:PPV262118 PZR262106:PZR262118 QJN262106:QJN262118 QTJ262106:QTJ262118 RDF262106:RDF262118 RNB262106:RNB262118 RWX262106:RWX262118 SGT262106:SGT262118 SQP262106:SQP262118 TAL262106:TAL262118 TKH262106:TKH262118 TUD262106:TUD262118 UDZ262106:UDZ262118 UNV262106:UNV262118 UXR262106:UXR262118 VHN262106:VHN262118 VRJ262106:VRJ262118 WBF262106:WBF262118 WLB262106:WLB262118 WUX262106:WUX262118 I327666:I327678 IL327642:IL327654 SH327642:SH327654 ACD327642:ACD327654 ALZ327642:ALZ327654 AVV327642:AVV327654 BFR327642:BFR327654 BPN327642:BPN327654 BZJ327642:BZJ327654 CJF327642:CJF327654 CTB327642:CTB327654 DCX327642:DCX327654 DMT327642:DMT327654 DWP327642:DWP327654 EGL327642:EGL327654 EQH327642:EQH327654 FAD327642:FAD327654 FJZ327642:FJZ327654 FTV327642:FTV327654 GDR327642:GDR327654 GNN327642:GNN327654 GXJ327642:GXJ327654 HHF327642:HHF327654 HRB327642:HRB327654 IAX327642:IAX327654 IKT327642:IKT327654 IUP327642:IUP327654 JEL327642:JEL327654 JOH327642:JOH327654 JYD327642:JYD327654 KHZ327642:KHZ327654 KRV327642:KRV327654 LBR327642:LBR327654 LLN327642:LLN327654 LVJ327642:LVJ327654 MFF327642:MFF327654 MPB327642:MPB327654 MYX327642:MYX327654 NIT327642:NIT327654 NSP327642:NSP327654 OCL327642:OCL327654 OMH327642:OMH327654 OWD327642:OWD327654 PFZ327642:PFZ327654 PPV327642:PPV327654 PZR327642:PZR327654 QJN327642:QJN327654 QTJ327642:QTJ327654 RDF327642:RDF327654 RNB327642:RNB327654 RWX327642:RWX327654 SGT327642:SGT327654 SQP327642:SQP327654 TAL327642:TAL327654 TKH327642:TKH327654 TUD327642:TUD327654 UDZ327642:UDZ327654 UNV327642:UNV327654 UXR327642:UXR327654 VHN327642:VHN327654 VRJ327642:VRJ327654 WBF327642:WBF327654 WLB327642:WLB327654 WUX327642:WUX327654 I393202:I393214 IL393178:IL393190 SH393178:SH393190 ACD393178:ACD393190 ALZ393178:ALZ393190 AVV393178:AVV393190 BFR393178:BFR393190 BPN393178:BPN393190 BZJ393178:BZJ393190 CJF393178:CJF393190 CTB393178:CTB393190 DCX393178:DCX393190 DMT393178:DMT393190 DWP393178:DWP393190 EGL393178:EGL393190 EQH393178:EQH393190 FAD393178:FAD393190 FJZ393178:FJZ393190 FTV393178:FTV393190 GDR393178:GDR393190 GNN393178:GNN393190 GXJ393178:GXJ393190 HHF393178:HHF393190 HRB393178:HRB393190 IAX393178:IAX393190 IKT393178:IKT393190 IUP393178:IUP393190 JEL393178:JEL393190 JOH393178:JOH393190 JYD393178:JYD393190 KHZ393178:KHZ393190 KRV393178:KRV393190 LBR393178:LBR393190 LLN393178:LLN393190 LVJ393178:LVJ393190 MFF393178:MFF393190 MPB393178:MPB393190 MYX393178:MYX393190 NIT393178:NIT393190 NSP393178:NSP393190 OCL393178:OCL393190 OMH393178:OMH393190 OWD393178:OWD393190 PFZ393178:PFZ393190 PPV393178:PPV393190 PZR393178:PZR393190 QJN393178:QJN393190 QTJ393178:QTJ393190 RDF393178:RDF393190 RNB393178:RNB393190 RWX393178:RWX393190 SGT393178:SGT393190 SQP393178:SQP393190 TAL393178:TAL393190 TKH393178:TKH393190 TUD393178:TUD393190 UDZ393178:UDZ393190 UNV393178:UNV393190 UXR393178:UXR393190 VHN393178:VHN393190 VRJ393178:VRJ393190 WBF393178:WBF393190 WLB393178:WLB393190 WUX393178:WUX393190 I458738:I458750 IL458714:IL458726 SH458714:SH458726 ACD458714:ACD458726 ALZ458714:ALZ458726 AVV458714:AVV458726 BFR458714:BFR458726 BPN458714:BPN458726 BZJ458714:BZJ458726 CJF458714:CJF458726 CTB458714:CTB458726 DCX458714:DCX458726 DMT458714:DMT458726 DWP458714:DWP458726 EGL458714:EGL458726 EQH458714:EQH458726 FAD458714:FAD458726 FJZ458714:FJZ458726 FTV458714:FTV458726 GDR458714:GDR458726 GNN458714:GNN458726 GXJ458714:GXJ458726 HHF458714:HHF458726 HRB458714:HRB458726 IAX458714:IAX458726 IKT458714:IKT458726 IUP458714:IUP458726 JEL458714:JEL458726 JOH458714:JOH458726 JYD458714:JYD458726 KHZ458714:KHZ458726 KRV458714:KRV458726 LBR458714:LBR458726 LLN458714:LLN458726 LVJ458714:LVJ458726 MFF458714:MFF458726 MPB458714:MPB458726 MYX458714:MYX458726 NIT458714:NIT458726 NSP458714:NSP458726 OCL458714:OCL458726 OMH458714:OMH458726 OWD458714:OWD458726 PFZ458714:PFZ458726 PPV458714:PPV458726 PZR458714:PZR458726 QJN458714:QJN458726 QTJ458714:QTJ458726 RDF458714:RDF458726 RNB458714:RNB458726 RWX458714:RWX458726 SGT458714:SGT458726 SQP458714:SQP458726 TAL458714:TAL458726 TKH458714:TKH458726 TUD458714:TUD458726 UDZ458714:UDZ458726 UNV458714:UNV458726 UXR458714:UXR458726 VHN458714:VHN458726 VRJ458714:VRJ458726 WBF458714:WBF458726 WLB458714:WLB458726 WUX458714:WUX458726 I524274:I524286 IL524250:IL524262 SH524250:SH524262 ACD524250:ACD524262 ALZ524250:ALZ524262 AVV524250:AVV524262 BFR524250:BFR524262 BPN524250:BPN524262 BZJ524250:BZJ524262 CJF524250:CJF524262 CTB524250:CTB524262 DCX524250:DCX524262 DMT524250:DMT524262 DWP524250:DWP524262 EGL524250:EGL524262 EQH524250:EQH524262 FAD524250:FAD524262 FJZ524250:FJZ524262 FTV524250:FTV524262 GDR524250:GDR524262 GNN524250:GNN524262 GXJ524250:GXJ524262 HHF524250:HHF524262 HRB524250:HRB524262 IAX524250:IAX524262 IKT524250:IKT524262 IUP524250:IUP524262 JEL524250:JEL524262 JOH524250:JOH524262 JYD524250:JYD524262 KHZ524250:KHZ524262 KRV524250:KRV524262 LBR524250:LBR524262 LLN524250:LLN524262 LVJ524250:LVJ524262 MFF524250:MFF524262 MPB524250:MPB524262 MYX524250:MYX524262 NIT524250:NIT524262 NSP524250:NSP524262 OCL524250:OCL524262 OMH524250:OMH524262 OWD524250:OWD524262 PFZ524250:PFZ524262 PPV524250:PPV524262 PZR524250:PZR524262 QJN524250:QJN524262 QTJ524250:QTJ524262 RDF524250:RDF524262 RNB524250:RNB524262 RWX524250:RWX524262 SGT524250:SGT524262 SQP524250:SQP524262 TAL524250:TAL524262 TKH524250:TKH524262 TUD524250:TUD524262 UDZ524250:UDZ524262 UNV524250:UNV524262 UXR524250:UXR524262 VHN524250:VHN524262 VRJ524250:VRJ524262 WBF524250:WBF524262 WLB524250:WLB524262 WUX524250:WUX524262 I589810:I589822 IL589786:IL589798 SH589786:SH589798 ACD589786:ACD589798 ALZ589786:ALZ589798 AVV589786:AVV589798 BFR589786:BFR589798 BPN589786:BPN589798 BZJ589786:BZJ589798 CJF589786:CJF589798 CTB589786:CTB589798 DCX589786:DCX589798 DMT589786:DMT589798 DWP589786:DWP589798 EGL589786:EGL589798 EQH589786:EQH589798 FAD589786:FAD589798 FJZ589786:FJZ589798 FTV589786:FTV589798 GDR589786:GDR589798 GNN589786:GNN589798 GXJ589786:GXJ589798 HHF589786:HHF589798 HRB589786:HRB589798 IAX589786:IAX589798 IKT589786:IKT589798 IUP589786:IUP589798 JEL589786:JEL589798 JOH589786:JOH589798 JYD589786:JYD589798 KHZ589786:KHZ589798 KRV589786:KRV589798 LBR589786:LBR589798 LLN589786:LLN589798 LVJ589786:LVJ589798 MFF589786:MFF589798 MPB589786:MPB589798 MYX589786:MYX589798 NIT589786:NIT589798 NSP589786:NSP589798 OCL589786:OCL589798 OMH589786:OMH589798 OWD589786:OWD589798 PFZ589786:PFZ589798 PPV589786:PPV589798 PZR589786:PZR589798 QJN589786:QJN589798 QTJ589786:QTJ589798 RDF589786:RDF589798 RNB589786:RNB589798 RWX589786:RWX589798 SGT589786:SGT589798 SQP589786:SQP589798 TAL589786:TAL589798 TKH589786:TKH589798 TUD589786:TUD589798 UDZ589786:UDZ589798 UNV589786:UNV589798 UXR589786:UXR589798 VHN589786:VHN589798 VRJ589786:VRJ589798 WBF589786:WBF589798 WLB589786:WLB589798 WUX589786:WUX589798 I655346:I655358 IL655322:IL655334 SH655322:SH655334 ACD655322:ACD655334 ALZ655322:ALZ655334 AVV655322:AVV655334 BFR655322:BFR655334 BPN655322:BPN655334 BZJ655322:BZJ655334 CJF655322:CJF655334 CTB655322:CTB655334 DCX655322:DCX655334 DMT655322:DMT655334 DWP655322:DWP655334 EGL655322:EGL655334 EQH655322:EQH655334 FAD655322:FAD655334 FJZ655322:FJZ655334 FTV655322:FTV655334 GDR655322:GDR655334 GNN655322:GNN655334 GXJ655322:GXJ655334 HHF655322:HHF655334 HRB655322:HRB655334 IAX655322:IAX655334 IKT655322:IKT655334 IUP655322:IUP655334 JEL655322:JEL655334 JOH655322:JOH655334 JYD655322:JYD655334 KHZ655322:KHZ655334 KRV655322:KRV655334 LBR655322:LBR655334 LLN655322:LLN655334 LVJ655322:LVJ655334 MFF655322:MFF655334 MPB655322:MPB655334 MYX655322:MYX655334 NIT655322:NIT655334 NSP655322:NSP655334 OCL655322:OCL655334 OMH655322:OMH655334 OWD655322:OWD655334 PFZ655322:PFZ655334 PPV655322:PPV655334 PZR655322:PZR655334 QJN655322:QJN655334 QTJ655322:QTJ655334 RDF655322:RDF655334 RNB655322:RNB655334 RWX655322:RWX655334 SGT655322:SGT655334 SQP655322:SQP655334 TAL655322:TAL655334 TKH655322:TKH655334 TUD655322:TUD655334 UDZ655322:UDZ655334 UNV655322:UNV655334 UXR655322:UXR655334 VHN655322:VHN655334 VRJ655322:VRJ655334 WBF655322:WBF655334 WLB655322:WLB655334 WUX655322:WUX655334 I720882:I720894 IL720858:IL720870 SH720858:SH720870 ACD720858:ACD720870 ALZ720858:ALZ720870 AVV720858:AVV720870 BFR720858:BFR720870 BPN720858:BPN720870 BZJ720858:BZJ720870 CJF720858:CJF720870 CTB720858:CTB720870 DCX720858:DCX720870 DMT720858:DMT720870 DWP720858:DWP720870 EGL720858:EGL720870 EQH720858:EQH720870 FAD720858:FAD720870 FJZ720858:FJZ720870 FTV720858:FTV720870 GDR720858:GDR720870 GNN720858:GNN720870 GXJ720858:GXJ720870 HHF720858:HHF720870 HRB720858:HRB720870 IAX720858:IAX720870 IKT720858:IKT720870 IUP720858:IUP720870 JEL720858:JEL720870 JOH720858:JOH720870 JYD720858:JYD720870 KHZ720858:KHZ720870 KRV720858:KRV720870 LBR720858:LBR720870 LLN720858:LLN720870 LVJ720858:LVJ720870 MFF720858:MFF720870 MPB720858:MPB720870 MYX720858:MYX720870 NIT720858:NIT720870 NSP720858:NSP720870 OCL720858:OCL720870 OMH720858:OMH720870 OWD720858:OWD720870 PFZ720858:PFZ720870 PPV720858:PPV720870 PZR720858:PZR720870 QJN720858:QJN720870 QTJ720858:QTJ720870 RDF720858:RDF720870 RNB720858:RNB720870 RWX720858:RWX720870 SGT720858:SGT720870 SQP720858:SQP720870 TAL720858:TAL720870 TKH720858:TKH720870 TUD720858:TUD720870 UDZ720858:UDZ720870 UNV720858:UNV720870 UXR720858:UXR720870 VHN720858:VHN720870 VRJ720858:VRJ720870 WBF720858:WBF720870 WLB720858:WLB720870 WUX720858:WUX720870 I786418:I786430 IL786394:IL786406 SH786394:SH786406 ACD786394:ACD786406 ALZ786394:ALZ786406 AVV786394:AVV786406 BFR786394:BFR786406 BPN786394:BPN786406 BZJ786394:BZJ786406 CJF786394:CJF786406 CTB786394:CTB786406 DCX786394:DCX786406 DMT786394:DMT786406 DWP786394:DWP786406 EGL786394:EGL786406 EQH786394:EQH786406 FAD786394:FAD786406 FJZ786394:FJZ786406 FTV786394:FTV786406 GDR786394:GDR786406 GNN786394:GNN786406 GXJ786394:GXJ786406 HHF786394:HHF786406 HRB786394:HRB786406 IAX786394:IAX786406 IKT786394:IKT786406 IUP786394:IUP786406 JEL786394:JEL786406 JOH786394:JOH786406 JYD786394:JYD786406 KHZ786394:KHZ786406 KRV786394:KRV786406 LBR786394:LBR786406 LLN786394:LLN786406 LVJ786394:LVJ786406 MFF786394:MFF786406 MPB786394:MPB786406 MYX786394:MYX786406 NIT786394:NIT786406 NSP786394:NSP786406 OCL786394:OCL786406 OMH786394:OMH786406 OWD786394:OWD786406 PFZ786394:PFZ786406 PPV786394:PPV786406 PZR786394:PZR786406 QJN786394:QJN786406 QTJ786394:QTJ786406 RDF786394:RDF786406 RNB786394:RNB786406 RWX786394:RWX786406 SGT786394:SGT786406 SQP786394:SQP786406 TAL786394:TAL786406 TKH786394:TKH786406 TUD786394:TUD786406 UDZ786394:UDZ786406 UNV786394:UNV786406 UXR786394:UXR786406 VHN786394:VHN786406 VRJ786394:VRJ786406 WBF786394:WBF786406 WLB786394:WLB786406 WUX786394:WUX786406 I851954:I851966 IL851930:IL851942 SH851930:SH851942 ACD851930:ACD851942 ALZ851930:ALZ851942 AVV851930:AVV851942 BFR851930:BFR851942 BPN851930:BPN851942 BZJ851930:BZJ851942 CJF851930:CJF851942 CTB851930:CTB851942 DCX851930:DCX851942 DMT851930:DMT851942 DWP851930:DWP851942 EGL851930:EGL851942 EQH851930:EQH851942 FAD851930:FAD851942 FJZ851930:FJZ851942 FTV851930:FTV851942 GDR851930:GDR851942 GNN851930:GNN851942 GXJ851930:GXJ851942 HHF851930:HHF851942 HRB851930:HRB851942 IAX851930:IAX851942 IKT851930:IKT851942 IUP851930:IUP851942 JEL851930:JEL851942 JOH851930:JOH851942 JYD851930:JYD851942 KHZ851930:KHZ851942 KRV851930:KRV851942 LBR851930:LBR851942 LLN851930:LLN851942 LVJ851930:LVJ851942 MFF851930:MFF851942 MPB851930:MPB851942 MYX851930:MYX851942 NIT851930:NIT851942 NSP851930:NSP851942 OCL851930:OCL851942 OMH851930:OMH851942 OWD851930:OWD851942 PFZ851930:PFZ851942 PPV851930:PPV851942 PZR851930:PZR851942 QJN851930:QJN851942 QTJ851930:QTJ851942 RDF851930:RDF851942 RNB851930:RNB851942 RWX851930:RWX851942 SGT851930:SGT851942 SQP851930:SQP851942 TAL851930:TAL851942 TKH851930:TKH851942 TUD851930:TUD851942 UDZ851930:UDZ851942 UNV851930:UNV851942 UXR851930:UXR851942 VHN851930:VHN851942 VRJ851930:VRJ851942 WBF851930:WBF851942 WLB851930:WLB851942 WUX851930:WUX851942 I917490:I917502 IL917466:IL917478 SH917466:SH917478 ACD917466:ACD917478 ALZ917466:ALZ917478 AVV917466:AVV917478 BFR917466:BFR917478 BPN917466:BPN917478 BZJ917466:BZJ917478 CJF917466:CJF917478 CTB917466:CTB917478 DCX917466:DCX917478 DMT917466:DMT917478 DWP917466:DWP917478 EGL917466:EGL917478 EQH917466:EQH917478 FAD917466:FAD917478 FJZ917466:FJZ917478 FTV917466:FTV917478 GDR917466:GDR917478 GNN917466:GNN917478 GXJ917466:GXJ917478 HHF917466:HHF917478 HRB917466:HRB917478 IAX917466:IAX917478 IKT917466:IKT917478 IUP917466:IUP917478 JEL917466:JEL917478 JOH917466:JOH917478 JYD917466:JYD917478 KHZ917466:KHZ917478 KRV917466:KRV917478 LBR917466:LBR917478 LLN917466:LLN917478 LVJ917466:LVJ917478 MFF917466:MFF917478 MPB917466:MPB917478 MYX917466:MYX917478 NIT917466:NIT917478 NSP917466:NSP917478 OCL917466:OCL917478 OMH917466:OMH917478 OWD917466:OWD917478 PFZ917466:PFZ917478 PPV917466:PPV917478 PZR917466:PZR917478 QJN917466:QJN917478 QTJ917466:QTJ917478 RDF917466:RDF917478 RNB917466:RNB917478 RWX917466:RWX917478 SGT917466:SGT917478 SQP917466:SQP917478 TAL917466:TAL917478 TKH917466:TKH917478 TUD917466:TUD917478 UDZ917466:UDZ917478 UNV917466:UNV917478 UXR917466:UXR917478 VHN917466:VHN917478 VRJ917466:VRJ917478 WBF917466:WBF917478 WLB917466:WLB917478 WUX917466:WUX917478 I983026:I983038 IL983002:IL983014 SH983002:SH983014 ACD983002:ACD983014 ALZ983002:ALZ983014 AVV983002:AVV983014 BFR983002:BFR983014 BPN983002:BPN983014 BZJ983002:BZJ983014 CJF983002:CJF983014 CTB983002:CTB983014 DCX983002:DCX983014 DMT983002:DMT983014 DWP983002:DWP983014 EGL983002:EGL983014 EQH983002:EQH983014 FAD983002:FAD983014 FJZ983002:FJZ983014 FTV983002:FTV983014 GDR983002:GDR983014 GNN983002:GNN983014 GXJ983002:GXJ983014 HHF983002:HHF983014 HRB983002:HRB983014 IAX983002:IAX983014 IKT983002:IKT983014 IUP983002:IUP983014 JEL983002:JEL983014 JOH983002:JOH983014 JYD983002:JYD983014 KHZ983002:KHZ983014 KRV983002:KRV983014 LBR983002:LBR983014 LLN983002:LLN983014 LVJ983002:LVJ983014 MFF983002:MFF983014 MPB983002:MPB983014 MYX983002:MYX983014 NIT983002:NIT983014 NSP983002:NSP983014 OCL983002:OCL983014 OMH983002:OMH983014 OWD983002:OWD983014 PFZ983002:PFZ983014 PPV983002:PPV983014 PZR983002:PZR983014 QJN983002:QJN983014 QTJ983002:QTJ983014 RDF983002:RDF983014 RNB983002:RNB983014 RWX983002:RWX983014 SGT983002:SGT983014 SQP983002:SQP983014 TAL983002:TAL983014 TKH983002:TKH983014 TUD983002:TUD983014 UDZ983002:UDZ983014 UNV983002:UNV983014 UXR983002:UXR983014 VHN983002:VHN983014 VRJ983002:VRJ983014 WBF983002:WBF983014 WLB983002:WLB983014 WUX983002:WUX983014 IO65498:IO65510 SK65498:SK65510 ACG65498:ACG65510 AMC65498:AMC65510 AVY65498:AVY65510 BFU65498:BFU65510 BPQ65498:BPQ65510 BZM65498:BZM65510 CJI65498:CJI65510 CTE65498:CTE65510 DDA65498:DDA65510 DMW65498:DMW65510 DWS65498:DWS65510 EGO65498:EGO65510 EQK65498:EQK65510 FAG65498:FAG65510 FKC65498:FKC65510 FTY65498:FTY65510 GDU65498:GDU65510 GNQ65498:GNQ65510 GXM65498:GXM65510 HHI65498:HHI65510 HRE65498:HRE65510 IBA65498:IBA65510 IKW65498:IKW65510 IUS65498:IUS65510 JEO65498:JEO65510 JOK65498:JOK65510 JYG65498:JYG65510 KIC65498:KIC65510 KRY65498:KRY65510 LBU65498:LBU65510 LLQ65498:LLQ65510 LVM65498:LVM65510 MFI65498:MFI65510 MPE65498:MPE65510 MZA65498:MZA65510 NIW65498:NIW65510 NSS65498:NSS65510 OCO65498:OCO65510 OMK65498:OMK65510 OWG65498:OWG65510 PGC65498:PGC65510 PPY65498:PPY65510 PZU65498:PZU65510 QJQ65498:QJQ65510 QTM65498:QTM65510 RDI65498:RDI65510 RNE65498:RNE65510 RXA65498:RXA65510 SGW65498:SGW65510 SQS65498:SQS65510 TAO65498:TAO65510 TKK65498:TKK65510 TUG65498:TUG65510 UEC65498:UEC65510 UNY65498:UNY65510 UXU65498:UXU65510 VHQ65498:VHQ65510 VRM65498:VRM65510 WBI65498:WBI65510 WLE65498:WLE65510 WVA65498:WVA65510 IO131034:IO131046 SK131034:SK131046 ACG131034:ACG131046 AMC131034:AMC131046 AVY131034:AVY131046 BFU131034:BFU131046 BPQ131034:BPQ131046 BZM131034:BZM131046 CJI131034:CJI131046 CTE131034:CTE131046 DDA131034:DDA131046 DMW131034:DMW131046 DWS131034:DWS131046 EGO131034:EGO131046 EQK131034:EQK131046 FAG131034:FAG131046 FKC131034:FKC131046 FTY131034:FTY131046 GDU131034:GDU131046 GNQ131034:GNQ131046 GXM131034:GXM131046 HHI131034:HHI131046 HRE131034:HRE131046 IBA131034:IBA131046 IKW131034:IKW131046 IUS131034:IUS131046 JEO131034:JEO131046 JOK131034:JOK131046 JYG131034:JYG131046 KIC131034:KIC131046 KRY131034:KRY131046 LBU131034:LBU131046 LLQ131034:LLQ131046 LVM131034:LVM131046 MFI131034:MFI131046 MPE131034:MPE131046 MZA131034:MZA131046 NIW131034:NIW131046 NSS131034:NSS131046 OCO131034:OCO131046 OMK131034:OMK131046 OWG131034:OWG131046 PGC131034:PGC131046 PPY131034:PPY131046 PZU131034:PZU131046 QJQ131034:QJQ131046 QTM131034:QTM131046 RDI131034:RDI131046 RNE131034:RNE131046 RXA131034:RXA131046 SGW131034:SGW131046 SQS131034:SQS131046 TAO131034:TAO131046 TKK131034:TKK131046 TUG131034:TUG131046 UEC131034:UEC131046 UNY131034:UNY131046 UXU131034:UXU131046 VHQ131034:VHQ131046 VRM131034:VRM131046 WBI131034:WBI131046 WLE131034:WLE131046 WVA131034:WVA131046 IO196570:IO196582 SK196570:SK196582 ACG196570:ACG196582 AMC196570:AMC196582 AVY196570:AVY196582 BFU196570:BFU196582 BPQ196570:BPQ196582 BZM196570:BZM196582 CJI196570:CJI196582 CTE196570:CTE196582 DDA196570:DDA196582 DMW196570:DMW196582 DWS196570:DWS196582 EGO196570:EGO196582 EQK196570:EQK196582 FAG196570:FAG196582 FKC196570:FKC196582 FTY196570:FTY196582 GDU196570:GDU196582 GNQ196570:GNQ196582 GXM196570:GXM196582 HHI196570:HHI196582 HRE196570:HRE196582 IBA196570:IBA196582 IKW196570:IKW196582 IUS196570:IUS196582 JEO196570:JEO196582 JOK196570:JOK196582 JYG196570:JYG196582 KIC196570:KIC196582 KRY196570:KRY196582 LBU196570:LBU196582 LLQ196570:LLQ196582 LVM196570:LVM196582 MFI196570:MFI196582 MPE196570:MPE196582 MZA196570:MZA196582 NIW196570:NIW196582 NSS196570:NSS196582 OCO196570:OCO196582 OMK196570:OMK196582 OWG196570:OWG196582 PGC196570:PGC196582 PPY196570:PPY196582 PZU196570:PZU196582 QJQ196570:QJQ196582 QTM196570:QTM196582 RDI196570:RDI196582 RNE196570:RNE196582 RXA196570:RXA196582 SGW196570:SGW196582 SQS196570:SQS196582 TAO196570:TAO196582 TKK196570:TKK196582 TUG196570:TUG196582 UEC196570:UEC196582 UNY196570:UNY196582 UXU196570:UXU196582 VHQ196570:VHQ196582 VRM196570:VRM196582 WBI196570:WBI196582 WLE196570:WLE196582 WVA196570:WVA196582 IO262106:IO262118 SK262106:SK262118 ACG262106:ACG262118 AMC262106:AMC262118 AVY262106:AVY262118 BFU262106:BFU262118 BPQ262106:BPQ262118 BZM262106:BZM262118 CJI262106:CJI262118 CTE262106:CTE262118 DDA262106:DDA262118 DMW262106:DMW262118 DWS262106:DWS262118 EGO262106:EGO262118 EQK262106:EQK262118 FAG262106:FAG262118 FKC262106:FKC262118 FTY262106:FTY262118 GDU262106:GDU262118 GNQ262106:GNQ262118 GXM262106:GXM262118 HHI262106:HHI262118 HRE262106:HRE262118 IBA262106:IBA262118 IKW262106:IKW262118 IUS262106:IUS262118 JEO262106:JEO262118 JOK262106:JOK262118 JYG262106:JYG262118 KIC262106:KIC262118 KRY262106:KRY262118 LBU262106:LBU262118 LLQ262106:LLQ262118 LVM262106:LVM262118 MFI262106:MFI262118 MPE262106:MPE262118 MZA262106:MZA262118 NIW262106:NIW262118 NSS262106:NSS262118 OCO262106:OCO262118 OMK262106:OMK262118 OWG262106:OWG262118 PGC262106:PGC262118 PPY262106:PPY262118 PZU262106:PZU262118 QJQ262106:QJQ262118 QTM262106:QTM262118 RDI262106:RDI262118 RNE262106:RNE262118 RXA262106:RXA262118 SGW262106:SGW262118 SQS262106:SQS262118 TAO262106:TAO262118 TKK262106:TKK262118 TUG262106:TUG262118 UEC262106:UEC262118 UNY262106:UNY262118 UXU262106:UXU262118 VHQ262106:VHQ262118 VRM262106:VRM262118 WBI262106:WBI262118 WLE262106:WLE262118 WVA262106:WVA262118 IO327642:IO327654 SK327642:SK327654 ACG327642:ACG327654 AMC327642:AMC327654 AVY327642:AVY327654 BFU327642:BFU327654 BPQ327642:BPQ327654 BZM327642:BZM327654 CJI327642:CJI327654 CTE327642:CTE327654 DDA327642:DDA327654 DMW327642:DMW327654 DWS327642:DWS327654 EGO327642:EGO327654 EQK327642:EQK327654 FAG327642:FAG327654 FKC327642:FKC327654 FTY327642:FTY327654 GDU327642:GDU327654 GNQ327642:GNQ327654 GXM327642:GXM327654 HHI327642:HHI327654 HRE327642:HRE327654 IBA327642:IBA327654 IKW327642:IKW327654 IUS327642:IUS327654 JEO327642:JEO327654 JOK327642:JOK327654 JYG327642:JYG327654 KIC327642:KIC327654 KRY327642:KRY327654 LBU327642:LBU327654 LLQ327642:LLQ327654 LVM327642:LVM327654 MFI327642:MFI327654 MPE327642:MPE327654 MZA327642:MZA327654 NIW327642:NIW327654 NSS327642:NSS327654 OCO327642:OCO327654 OMK327642:OMK327654 OWG327642:OWG327654 PGC327642:PGC327654 PPY327642:PPY327654 PZU327642:PZU327654 QJQ327642:QJQ327654 QTM327642:QTM327654 RDI327642:RDI327654 RNE327642:RNE327654 RXA327642:RXA327654 SGW327642:SGW327654 SQS327642:SQS327654 TAO327642:TAO327654 TKK327642:TKK327654 TUG327642:TUG327654 UEC327642:UEC327654 UNY327642:UNY327654 UXU327642:UXU327654 VHQ327642:VHQ327654 VRM327642:VRM327654 WBI327642:WBI327654 WLE327642:WLE327654 WVA327642:WVA327654 IO393178:IO393190 SK393178:SK393190 ACG393178:ACG393190 AMC393178:AMC393190 AVY393178:AVY393190 BFU393178:BFU393190 BPQ393178:BPQ393190 BZM393178:BZM393190 CJI393178:CJI393190 CTE393178:CTE393190 DDA393178:DDA393190 DMW393178:DMW393190 DWS393178:DWS393190 EGO393178:EGO393190 EQK393178:EQK393190 FAG393178:FAG393190 FKC393178:FKC393190 FTY393178:FTY393190 GDU393178:GDU393190 GNQ393178:GNQ393190 GXM393178:GXM393190 HHI393178:HHI393190 HRE393178:HRE393190 IBA393178:IBA393190 IKW393178:IKW393190 IUS393178:IUS393190 JEO393178:JEO393190 JOK393178:JOK393190 JYG393178:JYG393190 KIC393178:KIC393190 KRY393178:KRY393190 LBU393178:LBU393190 LLQ393178:LLQ393190 LVM393178:LVM393190 MFI393178:MFI393190 MPE393178:MPE393190 MZA393178:MZA393190 NIW393178:NIW393190 NSS393178:NSS393190 OCO393178:OCO393190 OMK393178:OMK393190 OWG393178:OWG393190 PGC393178:PGC393190 PPY393178:PPY393190 PZU393178:PZU393190 QJQ393178:QJQ393190 QTM393178:QTM393190 RDI393178:RDI393190 RNE393178:RNE393190 RXA393178:RXA393190 SGW393178:SGW393190 SQS393178:SQS393190 TAO393178:TAO393190 TKK393178:TKK393190 TUG393178:TUG393190 UEC393178:UEC393190 UNY393178:UNY393190 UXU393178:UXU393190 VHQ393178:VHQ393190 VRM393178:VRM393190 WBI393178:WBI393190 WLE393178:WLE393190 WVA393178:WVA393190 IO458714:IO458726 SK458714:SK458726 ACG458714:ACG458726 AMC458714:AMC458726 AVY458714:AVY458726 BFU458714:BFU458726 BPQ458714:BPQ458726 BZM458714:BZM458726 CJI458714:CJI458726 CTE458714:CTE458726 DDA458714:DDA458726 DMW458714:DMW458726 DWS458714:DWS458726 EGO458714:EGO458726 EQK458714:EQK458726 FAG458714:FAG458726 FKC458714:FKC458726 FTY458714:FTY458726 GDU458714:GDU458726 GNQ458714:GNQ458726 GXM458714:GXM458726 HHI458714:HHI458726 HRE458714:HRE458726 IBA458714:IBA458726 IKW458714:IKW458726 IUS458714:IUS458726 JEO458714:JEO458726 JOK458714:JOK458726 JYG458714:JYG458726 KIC458714:KIC458726 KRY458714:KRY458726 LBU458714:LBU458726 LLQ458714:LLQ458726 LVM458714:LVM458726 MFI458714:MFI458726 MPE458714:MPE458726 MZA458714:MZA458726 NIW458714:NIW458726 NSS458714:NSS458726 OCO458714:OCO458726 OMK458714:OMK458726 OWG458714:OWG458726 PGC458714:PGC458726 PPY458714:PPY458726 PZU458714:PZU458726 QJQ458714:QJQ458726 QTM458714:QTM458726 RDI458714:RDI458726 RNE458714:RNE458726 RXA458714:RXA458726 SGW458714:SGW458726 SQS458714:SQS458726 TAO458714:TAO458726 TKK458714:TKK458726 TUG458714:TUG458726 UEC458714:UEC458726 UNY458714:UNY458726 UXU458714:UXU458726 VHQ458714:VHQ458726 VRM458714:VRM458726 WBI458714:WBI458726 WLE458714:WLE458726 WVA458714:WVA458726 IO524250:IO524262 SK524250:SK524262 ACG524250:ACG524262 AMC524250:AMC524262 AVY524250:AVY524262 BFU524250:BFU524262 BPQ524250:BPQ524262 BZM524250:BZM524262 CJI524250:CJI524262 CTE524250:CTE524262 DDA524250:DDA524262 DMW524250:DMW524262 DWS524250:DWS524262 EGO524250:EGO524262 EQK524250:EQK524262 FAG524250:FAG524262 FKC524250:FKC524262 FTY524250:FTY524262 GDU524250:GDU524262 GNQ524250:GNQ524262 GXM524250:GXM524262 HHI524250:HHI524262 HRE524250:HRE524262 IBA524250:IBA524262 IKW524250:IKW524262 IUS524250:IUS524262 JEO524250:JEO524262 JOK524250:JOK524262 JYG524250:JYG524262 KIC524250:KIC524262 KRY524250:KRY524262 LBU524250:LBU524262 LLQ524250:LLQ524262 LVM524250:LVM524262 MFI524250:MFI524262 MPE524250:MPE524262 MZA524250:MZA524262 NIW524250:NIW524262 NSS524250:NSS524262 OCO524250:OCO524262 OMK524250:OMK524262 OWG524250:OWG524262 PGC524250:PGC524262 PPY524250:PPY524262 PZU524250:PZU524262 QJQ524250:QJQ524262 QTM524250:QTM524262 RDI524250:RDI524262 RNE524250:RNE524262 RXA524250:RXA524262 SGW524250:SGW524262 SQS524250:SQS524262 TAO524250:TAO524262 TKK524250:TKK524262 TUG524250:TUG524262 UEC524250:UEC524262 UNY524250:UNY524262 UXU524250:UXU524262 VHQ524250:VHQ524262 VRM524250:VRM524262 WBI524250:WBI524262 WLE524250:WLE524262 WVA524250:WVA524262 IO589786:IO589798 SK589786:SK589798 ACG589786:ACG589798 AMC589786:AMC589798 AVY589786:AVY589798 BFU589786:BFU589798 BPQ589786:BPQ589798 BZM589786:BZM589798 CJI589786:CJI589798 CTE589786:CTE589798 DDA589786:DDA589798 DMW589786:DMW589798 DWS589786:DWS589798 EGO589786:EGO589798 EQK589786:EQK589798 FAG589786:FAG589798 FKC589786:FKC589798 FTY589786:FTY589798 GDU589786:GDU589798 GNQ589786:GNQ589798 GXM589786:GXM589798 HHI589786:HHI589798 HRE589786:HRE589798 IBA589786:IBA589798 IKW589786:IKW589798 IUS589786:IUS589798 JEO589786:JEO589798 JOK589786:JOK589798 JYG589786:JYG589798 KIC589786:KIC589798 KRY589786:KRY589798 LBU589786:LBU589798 LLQ589786:LLQ589798 LVM589786:LVM589798 MFI589786:MFI589798 MPE589786:MPE589798 MZA589786:MZA589798 NIW589786:NIW589798 NSS589786:NSS589798 OCO589786:OCO589798 OMK589786:OMK589798 OWG589786:OWG589798 PGC589786:PGC589798 PPY589786:PPY589798 PZU589786:PZU589798 QJQ589786:QJQ589798 QTM589786:QTM589798 RDI589786:RDI589798 RNE589786:RNE589798 RXA589786:RXA589798 SGW589786:SGW589798 SQS589786:SQS589798 TAO589786:TAO589798 TKK589786:TKK589798 TUG589786:TUG589798 UEC589786:UEC589798 UNY589786:UNY589798 UXU589786:UXU589798 VHQ589786:VHQ589798 VRM589786:VRM589798 WBI589786:WBI589798 WLE589786:WLE589798 WVA589786:WVA589798 IO655322:IO655334 SK655322:SK655334 ACG655322:ACG655334 AMC655322:AMC655334 AVY655322:AVY655334 BFU655322:BFU655334 BPQ655322:BPQ655334 BZM655322:BZM655334 CJI655322:CJI655334 CTE655322:CTE655334 DDA655322:DDA655334 DMW655322:DMW655334 DWS655322:DWS655334 EGO655322:EGO655334 EQK655322:EQK655334 FAG655322:FAG655334 FKC655322:FKC655334 FTY655322:FTY655334 GDU655322:GDU655334 GNQ655322:GNQ655334 GXM655322:GXM655334 HHI655322:HHI655334 HRE655322:HRE655334 IBA655322:IBA655334 IKW655322:IKW655334 IUS655322:IUS655334 JEO655322:JEO655334 JOK655322:JOK655334 JYG655322:JYG655334 KIC655322:KIC655334 KRY655322:KRY655334 LBU655322:LBU655334 LLQ655322:LLQ655334 LVM655322:LVM655334 MFI655322:MFI655334 MPE655322:MPE655334 MZA655322:MZA655334 NIW655322:NIW655334 NSS655322:NSS655334 OCO655322:OCO655334 OMK655322:OMK655334 OWG655322:OWG655334 PGC655322:PGC655334 PPY655322:PPY655334 PZU655322:PZU655334 QJQ655322:QJQ655334 QTM655322:QTM655334 RDI655322:RDI655334 RNE655322:RNE655334 RXA655322:RXA655334 SGW655322:SGW655334 SQS655322:SQS655334 TAO655322:TAO655334 TKK655322:TKK655334 TUG655322:TUG655334 UEC655322:UEC655334 UNY655322:UNY655334 UXU655322:UXU655334 VHQ655322:VHQ655334 VRM655322:VRM655334 WBI655322:WBI655334 WLE655322:WLE655334 WVA655322:WVA655334 IO720858:IO720870 SK720858:SK720870 ACG720858:ACG720870 AMC720858:AMC720870 AVY720858:AVY720870 BFU720858:BFU720870 BPQ720858:BPQ720870 BZM720858:BZM720870 CJI720858:CJI720870 CTE720858:CTE720870 DDA720858:DDA720870 DMW720858:DMW720870 DWS720858:DWS720870 EGO720858:EGO720870 EQK720858:EQK720870 FAG720858:FAG720870 FKC720858:FKC720870 FTY720858:FTY720870 GDU720858:GDU720870 GNQ720858:GNQ720870 GXM720858:GXM720870 HHI720858:HHI720870 HRE720858:HRE720870 IBA720858:IBA720870 IKW720858:IKW720870 IUS720858:IUS720870 JEO720858:JEO720870 JOK720858:JOK720870 JYG720858:JYG720870 KIC720858:KIC720870 KRY720858:KRY720870 LBU720858:LBU720870 LLQ720858:LLQ720870 LVM720858:LVM720870 MFI720858:MFI720870 MPE720858:MPE720870 MZA720858:MZA720870 NIW720858:NIW720870 NSS720858:NSS720870 OCO720858:OCO720870 OMK720858:OMK720870 OWG720858:OWG720870 PGC720858:PGC720870 PPY720858:PPY720870 PZU720858:PZU720870 QJQ720858:QJQ720870 QTM720858:QTM720870 RDI720858:RDI720870 RNE720858:RNE720870 RXA720858:RXA720870 SGW720858:SGW720870 SQS720858:SQS720870 TAO720858:TAO720870 TKK720858:TKK720870 TUG720858:TUG720870 UEC720858:UEC720870 UNY720858:UNY720870 UXU720858:UXU720870 VHQ720858:VHQ720870 VRM720858:VRM720870 WBI720858:WBI720870 WLE720858:WLE720870 WVA720858:WVA720870 IO786394:IO786406 SK786394:SK786406 ACG786394:ACG786406 AMC786394:AMC786406 AVY786394:AVY786406 BFU786394:BFU786406 BPQ786394:BPQ786406 BZM786394:BZM786406 CJI786394:CJI786406 CTE786394:CTE786406 DDA786394:DDA786406 DMW786394:DMW786406 DWS786394:DWS786406 EGO786394:EGO786406 EQK786394:EQK786406 FAG786394:FAG786406 FKC786394:FKC786406 FTY786394:FTY786406 GDU786394:GDU786406 GNQ786394:GNQ786406 GXM786394:GXM786406 HHI786394:HHI786406 HRE786394:HRE786406 IBA786394:IBA786406 IKW786394:IKW786406 IUS786394:IUS786406 JEO786394:JEO786406 JOK786394:JOK786406 JYG786394:JYG786406 KIC786394:KIC786406 KRY786394:KRY786406 LBU786394:LBU786406 LLQ786394:LLQ786406 LVM786394:LVM786406 MFI786394:MFI786406 MPE786394:MPE786406 MZA786394:MZA786406 NIW786394:NIW786406 NSS786394:NSS786406 OCO786394:OCO786406 OMK786394:OMK786406 OWG786394:OWG786406 PGC786394:PGC786406 PPY786394:PPY786406 PZU786394:PZU786406 QJQ786394:QJQ786406 QTM786394:QTM786406 RDI786394:RDI786406 RNE786394:RNE786406 RXA786394:RXA786406 SGW786394:SGW786406 SQS786394:SQS786406 TAO786394:TAO786406 TKK786394:TKK786406 TUG786394:TUG786406 UEC786394:UEC786406 UNY786394:UNY786406 UXU786394:UXU786406 VHQ786394:VHQ786406 VRM786394:VRM786406 WBI786394:WBI786406 WLE786394:WLE786406 WVA786394:WVA786406 IO851930:IO851942 SK851930:SK851942 ACG851930:ACG851942 AMC851930:AMC851942 AVY851930:AVY851942 BFU851930:BFU851942 BPQ851930:BPQ851942 BZM851930:BZM851942 CJI851930:CJI851942 CTE851930:CTE851942 DDA851930:DDA851942 DMW851930:DMW851942 DWS851930:DWS851942 EGO851930:EGO851942 EQK851930:EQK851942 FAG851930:FAG851942 FKC851930:FKC851942 FTY851930:FTY851942 GDU851930:GDU851942 GNQ851930:GNQ851942 GXM851930:GXM851942 HHI851930:HHI851942 HRE851930:HRE851942 IBA851930:IBA851942 IKW851930:IKW851942 IUS851930:IUS851942 JEO851930:JEO851942 JOK851930:JOK851942 JYG851930:JYG851942 KIC851930:KIC851942 KRY851930:KRY851942 LBU851930:LBU851942 LLQ851930:LLQ851942 LVM851930:LVM851942 MFI851930:MFI851942 MPE851930:MPE851942 MZA851930:MZA851942 NIW851930:NIW851942 NSS851930:NSS851942 OCO851930:OCO851942 OMK851930:OMK851942 OWG851930:OWG851942 PGC851930:PGC851942 PPY851930:PPY851942 PZU851930:PZU851942 QJQ851930:QJQ851942 QTM851930:QTM851942 RDI851930:RDI851942 RNE851930:RNE851942 RXA851930:RXA851942 SGW851930:SGW851942 SQS851930:SQS851942 TAO851930:TAO851942 TKK851930:TKK851942 TUG851930:TUG851942 UEC851930:UEC851942 UNY851930:UNY851942 UXU851930:UXU851942 VHQ851930:VHQ851942 VRM851930:VRM851942 WBI851930:WBI851942 WLE851930:WLE851942 WVA851930:WVA851942 IO917466:IO917478 SK917466:SK917478 ACG917466:ACG917478 AMC917466:AMC917478 AVY917466:AVY917478 BFU917466:BFU917478 BPQ917466:BPQ917478 BZM917466:BZM917478 CJI917466:CJI917478 CTE917466:CTE917478 DDA917466:DDA917478 DMW917466:DMW917478 DWS917466:DWS917478 EGO917466:EGO917478 EQK917466:EQK917478 FAG917466:FAG917478 FKC917466:FKC917478 FTY917466:FTY917478 GDU917466:GDU917478 GNQ917466:GNQ917478 GXM917466:GXM917478 HHI917466:HHI917478 HRE917466:HRE917478 IBA917466:IBA917478 IKW917466:IKW917478 IUS917466:IUS917478 JEO917466:JEO917478 JOK917466:JOK917478 JYG917466:JYG917478 KIC917466:KIC917478 KRY917466:KRY917478 LBU917466:LBU917478 LLQ917466:LLQ917478 LVM917466:LVM917478 MFI917466:MFI917478 MPE917466:MPE917478 MZA917466:MZA917478 NIW917466:NIW917478 NSS917466:NSS917478 OCO917466:OCO917478 OMK917466:OMK917478 OWG917466:OWG917478 PGC917466:PGC917478 PPY917466:PPY917478 PZU917466:PZU917478 QJQ917466:QJQ917478 QTM917466:QTM917478 RDI917466:RDI917478 RNE917466:RNE917478 RXA917466:RXA917478 SGW917466:SGW917478 SQS917466:SQS917478 TAO917466:TAO917478 TKK917466:TKK917478 TUG917466:TUG917478 UEC917466:UEC917478 UNY917466:UNY917478 UXU917466:UXU917478 VHQ917466:VHQ917478 VRM917466:VRM917478 WBI917466:WBI917478 WLE917466:WLE917478 WVA917466:WVA917478 IO983002:IO983014 SK983002:SK983014 ACG983002:ACG983014 AMC983002:AMC983014 AVY983002:AVY983014 BFU983002:BFU983014 BPQ983002:BPQ983014 BZM983002:BZM983014 CJI983002:CJI983014 CTE983002:CTE983014 DDA983002:DDA983014 DMW983002:DMW983014 DWS983002:DWS983014 EGO983002:EGO983014 EQK983002:EQK983014 FAG983002:FAG983014 FKC983002:FKC983014 FTY983002:FTY983014 GDU983002:GDU983014 GNQ983002:GNQ983014 GXM983002:GXM983014 HHI983002:HHI983014 HRE983002:HRE983014 IBA983002:IBA983014 IKW983002:IKW983014 IUS983002:IUS983014 JEO983002:JEO983014 JOK983002:JOK983014 JYG983002:JYG983014 KIC983002:KIC983014 KRY983002:KRY983014 LBU983002:LBU983014 LLQ983002:LLQ983014 LVM983002:LVM983014 MFI983002:MFI983014 MPE983002:MPE983014 MZA983002:MZA983014 NIW983002:NIW983014 NSS983002:NSS983014 OCO983002:OCO983014 OMK983002:OMK983014 OWG983002:OWG983014 PGC983002:PGC983014 PPY983002:PPY983014 PZU983002:PZU983014 QJQ983002:QJQ983014 QTM983002:QTM983014 RDI983002:RDI983014 RNE983002:RNE983014 RXA983002:RXA983014 SGW983002:SGW983014 SQS983002:SQS983014 TAO983002:TAO983014 TKK983002:TKK983014 TUG983002:TUG983014 UEC983002:UEC983014 UNY983002:UNY983014 UXU983002:UXU983014 VHQ983002:VHQ983014 VRM983002:VRM983014 WBI983002:WBI983014 WLE983002:WLE983014 WVA983002:WVA983014" xr:uid="{00000000-0002-0000-0000-000000000000}">
      <formula1>IF(COUNTIF(GamP,I3)&gt;0,OFFSET(ColP,0,MATCH(I3,GamP,0)-1,COUNTA(OFFSET(ColP,0,MATCH(I3,GamP,0)-1))+1,1),OFFSET(GamPBis,0,0,COUNTIF(GamPBis,"&gt;&lt;")))</formula1>
    </dataValidation>
    <dataValidation type="list" allowBlank="1" showInputMessage="1" showErrorMessage="1" sqref="WVI2 WVI983001 WLM983001 WBQ983001 VRU983001 VHY983001 UYC983001 UOG983001 UEK983001 TUO983001 TKS983001 TAW983001 SRA983001 SHE983001 RXI983001 RNM983001 RDQ983001 QTU983001 QJY983001 QAC983001 PQG983001 PGK983001 OWO983001 OMS983001 OCW983001 NTA983001 NJE983001 MZI983001 MPM983001 MFQ983001 LVU983001 LLY983001 LCC983001 KSG983001 KIK983001 JYO983001 JOS983001 JEW983001 IVA983001 ILE983001 IBI983001 HRM983001 HHQ983001 GXU983001 GNY983001 GEC983001 FUG983001 FKK983001 FAO983001 EQS983001 EGW983001 DXA983001 DNE983001 DDI983001 CTM983001 CJQ983001 BZU983001 BPY983001 BGC983001 AWG983001 AMK983001 ACO983001 SS983001 IW983001 WVI917465 WLM917465 WBQ917465 VRU917465 VHY917465 UYC917465 UOG917465 UEK917465 TUO917465 TKS917465 TAW917465 SRA917465 SHE917465 RXI917465 RNM917465 RDQ917465 QTU917465 QJY917465 QAC917465 PQG917465 PGK917465 OWO917465 OMS917465 OCW917465 NTA917465 NJE917465 MZI917465 MPM917465 MFQ917465 LVU917465 LLY917465 LCC917465 KSG917465 KIK917465 JYO917465 JOS917465 JEW917465 IVA917465 ILE917465 IBI917465 HRM917465 HHQ917465 GXU917465 GNY917465 GEC917465 FUG917465 FKK917465 FAO917465 EQS917465 EGW917465 DXA917465 DNE917465 DDI917465 CTM917465 CJQ917465 BZU917465 BPY917465 BGC917465 AWG917465 AMK917465 ACO917465 SS917465 IW917465 WVI851929 WLM851929 WBQ851929 VRU851929 VHY851929 UYC851929 UOG851929 UEK851929 TUO851929 TKS851929 TAW851929 SRA851929 SHE851929 RXI851929 RNM851929 RDQ851929 QTU851929 QJY851929 QAC851929 PQG851929 PGK851929 OWO851929 OMS851929 OCW851929 NTA851929 NJE851929 MZI851929 MPM851929 MFQ851929 LVU851929 LLY851929 LCC851929 KSG851929 KIK851929 JYO851929 JOS851929 JEW851929 IVA851929 ILE851929 IBI851929 HRM851929 HHQ851929 GXU851929 GNY851929 GEC851929 FUG851929 FKK851929 FAO851929 EQS851929 EGW851929 DXA851929 DNE851929 DDI851929 CTM851929 CJQ851929 BZU851929 BPY851929 BGC851929 AWG851929 AMK851929 ACO851929 SS851929 IW851929 WVI786393 WLM786393 WBQ786393 VRU786393 VHY786393 UYC786393 UOG786393 UEK786393 TUO786393 TKS786393 TAW786393 SRA786393 SHE786393 RXI786393 RNM786393 RDQ786393 QTU786393 QJY786393 QAC786393 PQG786393 PGK786393 OWO786393 OMS786393 OCW786393 NTA786393 NJE786393 MZI786393 MPM786393 MFQ786393 LVU786393 LLY786393 LCC786393 KSG786393 KIK786393 JYO786393 JOS786393 JEW786393 IVA786393 ILE786393 IBI786393 HRM786393 HHQ786393 GXU786393 GNY786393 GEC786393 FUG786393 FKK786393 FAO786393 EQS786393 EGW786393 DXA786393 DNE786393 DDI786393 CTM786393 CJQ786393 BZU786393 BPY786393 BGC786393 AWG786393 AMK786393 ACO786393 SS786393 IW786393 WVI720857 WLM720857 WBQ720857 VRU720857 VHY720857 UYC720857 UOG720857 UEK720857 TUO720857 TKS720857 TAW720857 SRA720857 SHE720857 RXI720857 RNM720857 RDQ720857 QTU720857 QJY720857 QAC720857 PQG720857 PGK720857 OWO720857 OMS720857 OCW720857 NTA720857 NJE720857 MZI720857 MPM720857 MFQ720857 LVU720857 LLY720857 LCC720857 KSG720857 KIK720857 JYO720857 JOS720857 JEW720857 IVA720857 ILE720857 IBI720857 HRM720857 HHQ720857 GXU720857 GNY720857 GEC720857 FUG720857 FKK720857 FAO720857 EQS720857 EGW720857 DXA720857 DNE720857 DDI720857 CTM720857 CJQ720857 BZU720857 BPY720857 BGC720857 AWG720857 AMK720857 ACO720857 SS720857 IW720857 WVI655321 WLM655321 WBQ655321 VRU655321 VHY655321 UYC655321 UOG655321 UEK655321 TUO655321 TKS655321 TAW655321 SRA655321 SHE655321 RXI655321 RNM655321 RDQ655321 QTU655321 QJY655321 QAC655321 PQG655321 PGK655321 OWO655321 OMS655321 OCW655321 NTA655321 NJE655321 MZI655321 MPM655321 MFQ655321 LVU655321 LLY655321 LCC655321 KSG655321 KIK655321 JYO655321 JOS655321 JEW655321 IVA655321 ILE655321 IBI655321 HRM655321 HHQ655321 GXU655321 GNY655321 GEC655321 FUG655321 FKK655321 FAO655321 EQS655321 EGW655321 DXA655321 DNE655321 DDI655321 CTM655321 CJQ655321 BZU655321 BPY655321 BGC655321 AWG655321 AMK655321 ACO655321 SS655321 IW655321 WVI589785 WLM589785 WBQ589785 VRU589785 VHY589785 UYC589785 UOG589785 UEK589785 TUO589785 TKS589785 TAW589785 SRA589785 SHE589785 RXI589785 RNM589785 RDQ589785 QTU589785 QJY589785 QAC589785 PQG589785 PGK589785 OWO589785 OMS589785 OCW589785 NTA589785 NJE589785 MZI589785 MPM589785 MFQ589785 LVU589785 LLY589785 LCC589785 KSG589785 KIK589785 JYO589785 JOS589785 JEW589785 IVA589785 ILE589785 IBI589785 HRM589785 HHQ589785 GXU589785 GNY589785 GEC589785 FUG589785 FKK589785 FAO589785 EQS589785 EGW589785 DXA589785 DNE589785 DDI589785 CTM589785 CJQ589785 BZU589785 BPY589785 BGC589785 AWG589785 AMK589785 ACO589785 SS589785 IW589785 WVI524249 WLM524249 WBQ524249 VRU524249 VHY524249 UYC524249 UOG524249 UEK524249 TUO524249 TKS524249 TAW524249 SRA524249 SHE524249 RXI524249 RNM524249 RDQ524249 QTU524249 QJY524249 QAC524249 PQG524249 PGK524249 OWO524249 OMS524249 OCW524249 NTA524249 NJE524249 MZI524249 MPM524249 MFQ524249 LVU524249 LLY524249 LCC524249 KSG524249 KIK524249 JYO524249 JOS524249 JEW524249 IVA524249 ILE524249 IBI524249 HRM524249 HHQ524249 GXU524249 GNY524249 GEC524249 FUG524249 FKK524249 FAO524249 EQS524249 EGW524249 DXA524249 DNE524249 DDI524249 CTM524249 CJQ524249 BZU524249 BPY524249 BGC524249 AWG524249 AMK524249 ACO524249 SS524249 IW524249 WVI458713 WLM458713 WBQ458713 VRU458713 VHY458713 UYC458713 UOG458713 UEK458713 TUO458713 TKS458713 TAW458713 SRA458713 SHE458713 RXI458713 RNM458713 RDQ458713 QTU458713 QJY458713 QAC458713 PQG458713 PGK458713 OWO458713 OMS458713 OCW458713 NTA458713 NJE458713 MZI458713 MPM458713 MFQ458713 LVU458713 LLY458713 LCC458713 KSG458713 KIK458713 JYO458713 JOS458713 JEW458713 IVA458713 ILE458713 IBI458713 HRM458713 HHQ458713 GXU458713 GNY458713 GEC458713 FUG458713 FKK458713 FAO458713 EQS458713 EGW458713 DXA458713 DNE458713 DDI458713 CTM458713 CJQ458713 BZU458713 BPY458713 BGC458713 AWG458713 AMK458713 ACO458713 SS458713 IW458713 WVI393177 WLM393177 WBQ393177 VRU393177 VHY393177 UYC393177 UOG393177 UEK393177 TUO393177 TKS393177 TAW393177 SRA393177 SHE393177 RXI393177 RNM393177 RDQ393177 QTU393177 QJY393177 QAC393177 PQG393177 PGK393177 OWO393177 OMS393177 OCW393177 NTA393177 NJE393177 MZI393177 MPM393177 MFQ393177 LVU393177 LLY393177 LCC393177 KSG393177 KIK393177 JYO393177 JOS393177 JEW393177 IVA393177 ILE393177 IBI393177 HRM393177 HHQ393177 GXU393177 GNY393177 GEC393177 FUG393177 FKK393177 FAO393177 EQS393177 EGW393177 DXA393177 DNE393177 DDI393177 CTM393177 CJQ393177 BZU393177 BPY393177 BGC393177 AWG393177 AMK393177 ACO393177 SS393177 IW393177 WVI327641 WLM327641 WBQ327641 VRU327641 VHY327641 UYC327641 UOG327641 UEK327641 TUO327641 TKS327641 TAW327641 SRA327641 SHE327641 RXI327641 RNM327641 RDQ327641 QTU327641 QJY327641 QAC327641 PQG327641 PGK327641 OWO327641 OMS327641 OCW327641 NTA327641 NJE327641 MZI327641 MPM327641 MFQ327641 LVU327641 LLY327641 LCC327641 KSG327641 KIK327641 JYO327641 JOS327641 JEW327641 IVA327641 ILE327641 IBI327641 HRM327641 HHQ327641 GXU327641 GNY327641 GEC327641 FUG327641 FKK327641 FAO327641 EQS327641 EGW327641 DXA327641 DNE327641 DDI327641 CTM327641 CJQ327641 BZU327641 BPY327641 BGC327641 AWG327641 AMK327641 ACO327641 SS327641 IW327641 WVI262105 WLM262105 WBQ262105 VRU262105 VHY262105 UYC262105 UOG262105 UEK262105 TUO262105 TKS262105 TAW262105 SRA262105 SHE262105 RXI262105 RNM262105 RDQ262105 QTU262105 QJY262105 QAC262105 PQG262105 PGK262105 OWO262105 OMS262105 OCW262105 NTA262105 NJE262105 MZI262105 MPM262105 MFQ262105 LVU262105 LLY262105 LCC262105 KSG262105 KIK262105 JYO262105 JOS262105 JEW262105 IVA262105 ILE262105 IBI262105 HRM262105 HHQ262105 GXU262105 GNY262105 GEC262105 FUG262105 FKK262105 FAO262105 EQS262105 EGW262105 DXA262105 DNE262105 DDI262105 CTM262105 CJQ262105 BZU262105 BPY262105 BGC262105 AWG262105 AMK262105 ACO262105 SS262105 IW262105 WVI196569 WLM196569 WBQ196569 VRU196569 VHY196569 UYC196569 UOG196569 UEK196569 TUO196569 TKS196569 TAW196569 SRA196569 SHE196569 RXI196569 RNM196569 RDQ196569 QTU196569 QJY196569 QAC196569 PQG196569 PGK196569 OWO196569 OMS196569 OCW196569 NTA196569 NJE196569 MZI196569 MPM196569 MFQ196569 LVU196569 LLY196569 LCC196569 KSG196569 KIK196569 JYO196569 JOS196569 JEW196569 IVA196569 ILE196569 IBI196569 HRM196569 HHQ196569 GXU196569 GNY196569 GEC196569 FUG196569 FKK196569 FAO196569 EQS196569 EGW196569 DXA196569 DNE196569 DDI196569 CTM196569 CJQ196569 BZU196569 BPY196569 BGC196569 AWG196569 AMK196569 ACO196569 SS196569 IW196569 WVI131033 WLM131033 WBQ131033 VRU131033 VHY131033 UYC131033 UOG131033 UEK131033 TUO131033 TKS131033 TAW131033 SRA131033 SHE131033 RXI131033 RNM131033 RDQ131033 QTU131033 QJY131033 QAC131033 PQG131033 PGK131033 OWO131033 OMS131033 OCW131033 NTA131033 NJE131033 MZI131033 MPM131033 MFQ131033 LVU131033 LLY131033 LCC131033 KSG131033 KIK131033 JYO131033 JOS131033 JEW131033 IVA131033 ILE131033 IBI131033 HRM131033 HHQ131033 GXU131033 GNY131033 GEC131033 FUG131033 FKK131033 FAO131033 EQS131033 EGW131033 DXA131033 DNE131033 DDI131033 CTM131033 CJQ131033 BZU131033 BPY131033 BGC131033 AWG131033 AMK131033 ACO131033 SS131033 IW131033 WVI65497 WLM65497 WBQ65497 VRU65497 VHY65497 UYC65497 UOG65497 UEK65497 TUO65497 TKS65497 TAW65497 SRA65497 SHE65497 RXI65497 RNM65497 RDQ65497 QTU65497 QJY65497 QAC65497 PQG65497 PGK65497 OWO65497 OMS65497 OCW65497 NTA65497 NJE65497 MZI65497 MPM65497 MFQ65497 LVU65497 LLY65497 LCC65497 KSG65497 KIK65497 JYO65497 JOS65497 JEW65497 IVA65497 ILE65497 IBI65497 HRM65497 HHQ65497 GXU65497 GNY65497 GEC65497 FUG65497 FKK65497 FAO65497 EQS65497 EGW65497 DXA65497 DNE65497 DDI65497 CTM65497 CJQ65497 BZU65497 BPY65497 BGC65497 AWG65497 AMK65497 ACO65497 SS65497 IW65497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xr:uid="{00000000-0002-0000-0000-000001000000}">
      <formula1>#REF!</formula1>
    </dataValidation>
  </dataValidations>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FF0000"/>
  </sheetPr>
  <dimension ref="A1:AC111"/>
  <sheetViews>
    <sheetView showGridLines="0" showRowColHeaders="0" tabSelected="1" workbookViewId="0">
      <selection activeCell="D13" sqref="D13:E13"/>
    </sheetView>
  </sheetViews>
  <sheetFormatPr baseColWidth="10" defaultRowHeight="12.75" x14ac:dyDescent="0.2"/>
  <cols>
    <col min="1" max="1" width="3.5703125" style="6" customWidth="1"/>
    <col min="2" max="2" width="17" style="1" customWidth="1"/>
    <col min="3" max="3" width="5.85546875" style="1" customWidth="1"/>
    <col min="4" max="4" width="29.140625" style="1" customWidth="1"/>
    <col min="5" max="5" width="12.140625" style="1" customWidth="1"/>
    <col min="6" max="6" width="6.42578125" style="1" customWidth="1"/>
    <col min="7" max="7" width="9.28515625" style="1" customWidth="1"/>
    <col min="8" max="8" width="8.42578125" style="1" customWidth="1"/>
    <col min="9" max="9" width="9.28515625" style="1" customWidth="1"/>
    <col min="10" max="10" width="11.140625" style="1" customWidth="1"/>
    <col min="11" max="13" width="11" style="109" hidden="1" customWidth="1"/>
    <col min="14" max="14" width="10" style="1" customWidth="1"/>
    <col min="15" max="15" width="11.42578125" style="142"/>
    <col min="16" max="256" width="11.42578125" style="1"/>
    <col min="257" max="257" width="3.5703125" style="1" customWidth="1"/>
    <col min="258" max="258" width="12.140625" style="1" customWidth="1"/>
    <col min="259" max="259" width="7.7109375" style="1" customWidth="1"/>
    <col min="260" max="260" width="14.140625" style="1" customWidth="1"/>
    <col min="261" max="261" width="10.140625" style="1" customWidth="1"/>
    <col min="262" max="262" width="6.42578125" style="1" customWidth="1"/>
    <col min="263" max="263" width="9.28515625" style="1" customWidth="1"/>
    <col min="264" max="264" width="8.42578125" style="1" customWidth="1"/>
    <col min="265" max="265" width="9.28515625" style="1" customWidth="1"/>
    <col min="266" max="266" width="11.140625" style="1" customWidth="1"/>
    <col min="267" max="269" width="11" style="1" customWidth="1"/>
    <col min="270" max="270" width="10" style="1" customWidth="1"/>
    <col min="271" max="512" width="11.42578125" style="1"/>
    <col min="513" max="513" width="3.5703125" style="1" customWidth="1"/>
    <col min="514" max="514" width="12.140625" style="1" customWidth="1"/>
    <col min="515" max="515" width="7.7109375" style="1" customWidth="1"/>
    <col min="516" max="516" width="14.140625" style="1" customWidth="1"/>
    <col min="517" max="517" width="10.140625" style="1" customWidth="1"/>
    <col min="518" max="518" width="6.42578125" style="1" customWidth="1"/>
    <col min="519" max="519" width="9.28515625" style="1" customWidth="1"/>
    <col min="520" max="520" width="8.42578125" style="1" customWidth="1"/>
    <col min="521" max="521" width="9.28515625" style="1" customWidth="1"/>
    <col min="522" max="522" width="11.140625" style="1" customWidth="1"/>
    <col min="523" max="525" width="11" style="1" customWidth="1"/>
    <col min="526" max="526" width="10" style="1" customWidth="1"/>
    <col min="527" max="768" width="11.42578125" style="1"/>
    <col min="769" max="769" width="3.5703125" style="1" customWidth="1"/>
    <col min="770" max="770" width="12.140625" style="1" customWidth="1"/>
    <col min="771" max="771" width="7.7109375" style="1" customWidth="1"/>
    <col min="772" max="772" width="14.140625" style="1" customWidth="1"/>
    <col min="773" max="773" width="10.140625" style="1" customWidth="1"/>
    <col min="774" max="774" width="6.42578125" style="1" customWidth="1"/>
    <col min="775" max="775" width="9.28515625" style="1" customWidth="1"/>
    <col min="776" max="776" width="8.42578125" style="1" customWidth="1"/>
    <col min="777" max="777" width="9.28515625" style="1" customWidth="1"/>
    <col min="778" max="778" width="11.140625" style="1" customWidth="1"/>
    <col min="779" max="781" width="11" style="1" customWidth="1"/>
    <col min="782" max="782" width="10" style="1" customWidth="1"/>
    <col min="783" max="1024" width="11.42578125" style="1"/>
    <col min="1025" max="1025" width="3.5703125" style="1" customWidth="1"/>
    <col min="1026" max="1026" width="12.140625" style="1" customWidth="1"/>
    <col min="1027" max="1027" width="7.7109375" style="1" customWidth="1"/>
    <col min="1028" max="1028" width="14.140625" style="1" customWidth="1"/>
    <col min="1029" max="1029" width="10.140625" style="1" customWidth="1"/>
    <col min="1030" max="1030" width="6.42578125" style="1" customWidth="1"/>
    <col min="1031" max="1031" width="9.28515625" style="1" customWidth="1"/>
    <col min="1032" max="1032" width="8.42578125" style="1" customWidth="1"/>
    <col min="1033" max="1033" width="9.28515625" style="1" customWidth="1"/>
    <col min="1034" max="1034" width="11.140625" style="1" customWidth="1"/>
    <col min="1035" max="1037" width="11" style="1" customWidth="1"/>
    <col min="1038" max="1038" width="10" style="1" customWidth="1"/>
    <col min="1039" max="1280" width="11.42578125" style="1"/>
    <col min="1281" max="1281" width="3.5703125" style="1" customWidth="1"/>
    <col min="1282" max="1282" width="12.140625" style="1" customWidth="1"/>
    <col min="1283" max="1283" width="7.7109375" style="1" customWidth="1"/>
    <col min="1284" max="1284" width="14.140625" style="1" customWidth="1"/>
    <col min="1285" max="1285" width="10.140625" style="1" customWidth="1"/>
    <col min="1286" max="1286" width="6.42578125" style="1" customWidth="1"/>
    <col min="1287" max="1287" width="9.28515625" style="1" customWidth="1"/>
    <col min="1288" max="1288" width="8.42578125" style="1" customWidth="1"/>
    <col min="1289" max="1289" width="9.28515625" style="1" customWidth="1"/>
    <col min="1290" max="1290" width="11.140625" style="1" customWidth="1"/>
    <col min="1291" max="1293" width="11" style="1" customWidth="1"/>
    <col min="1294" max="1294" width="10" style="1" customWidth="1"/>
    <col min="1295" max="1536" width="11.42578125" style="1"/>
    <col min="1537" max="1537" width="3.5703125" style="1" customWidth="1"/>
    <col min="1538" max="1538" width="12.140625" style="1" customWidth="1"/>
    <col min="1539" max="1539" width="7.7109375" style="1" customWidth="1"/>
    <col min="1540" max="1540" width="14.140625" style="1" customWidth="1"/>
    <col min="1541" max="1541" width="10.140625" style="1" customWidth="1"/>
    <col min="1542" max="1542" width="6.42578125" style="1" customWidth="1"/>
    <col min="1543" max="1543" width="9.28515625" style="1" customWidth="1"/>
    <col min="1544" max="1544" width="8.42578125" style="1" customWidth="1"/>
    <col min="1545" max="1545" width="9.28515625" style="1" customWidth="1"/>
    <col min="1546" max="1546" width="11.140625" style="1" customWidth="1"/>
    <col min="1547" max="1549" width="11" style="1" customWidth="1"/>
    <col min="1550" max="1550" width="10" style="1" customWidth="1"/>
    <col min="1551" max="1792" width="11.42578125" style="1"/>
    <col min="1793" max="1793" width="3.5703125" style="1" customWidth="1"/>
    <col min="1794" max="1794" width="12.140625" style="1" customWidth="1"/>
    <col min="1795" max="1795" width="7.7109375" style="1" customWidth="1"/>
    <col min="1796" max="1796" width="14.140625" style="1" customWidth="1"/>
    <col min="1797" max="1797" width="10.140625" style="1" customWidth="1"/>
    <col min="1798" max="1798" width="6.42578125" style="1" customWidth="1"/>
    <col min="1799" max="1799" width="9.28515625" style="1" customWidth="1"/>
    <col min="1800" max="1800" width="8.42578125" style="1" customWidth="1"/>
    <col min="1801" max="1801" width="9.28515625" style="1" customWidth="1"/>
    <col min="1802" max="1802" width="11.140625" style="1" customWidth="1"/>
    <col min="1803" max="1805" width="11" style="1" customWidth="1"/>
    <col min="1806" max="1806" width="10" style="1" customWidth="1"/>
    <col min="1807" max="2048" width="11.42578125" style="1"/>
    <col min="2049" max="2049" width="3.5703125" style="1" customWidth="1"/>
    <col min="2050" max="2050" width="12.140625" style="1" customWidth="1"/>
    <col min="2051" max="2051" width="7.7109375" style="1" customWidth="1"/>
    <col min="2052" max="2052" width="14.140625" style="1" customWidth="1"/>
    <col min="2053" max="2053" width="10.140625" style="1" customWidth="1"/>
    <col min="2054" max="2054" width="6.42578125" style="1" customWidth="1"/>
    <col min="2055" max="2055" width="9.28515625" style="1" customWidth="1"/>
    <col min="2056" max="2056" width="8.42578125" style="1" customWidth="1"/>
    <col min="2057" max="2057" width="9.28515625" style="1" customWidth="1"/>
    <col min="2058" max="2058" width="11.140625" style="1" customWidth="1"/>
    <col min="2059" max="2061" width="11" style="1" customWidth="1"/>
    <col min="2062" max="2062" width="10" style="1" customWidth="1"/>
    <col min="2063" max="2304" width="11.42578125" style="1"/>
    <col min="2305" max="2305" width="3.5703125" style="1" customWidth="1"/>
    <col min="2306" max="2306" width="12.140625" style="1" customWidth="1"/>
    <col min="2307" max="2307" width="7.7109375" style="1" customWidth="1"/>
    <col min="2308" max="2308" width="14.140625" style="1" customWidth="1"/>
    <col min="2309" max="2309" width="10.140625" style="1" customWidth="1"/>
    <col min="2310" max="2310" width="6.42578125" style="1" customWidth="1"/>
    <col min="2311" max="2311" width="9.28515625" style="1" customWidth="1"/>
    <col min="2312" max="2312" width="8.42578125" style="1" customWidth="1"/>
    <col min="2313" max="2313" width="9.28515625" style="1" customWidth="1"/>
    <col min="2314" max="2314" width="11.140625" style="1" customWidth="1"/>
    <col min="2315" max="2317" width="11" style="1" customWidth="1"/>
    <col min="2318" max="2318" width="10" style="1" customWidth="1"/>
    <col min="2319" max="2560" width="11.42578125" style="1"/>
    <col min="2561" max="2561" width="3.5703125" style="1" customWidth="1"/>
    <col min="2562" max="2562" width="12.140625" style="1" customWidth="1"/>
    <col min="2563" max="2563" width="7.7109375" style="1" customWidth="1"/>
    <col min="2564" max="2564" width="14.140625" style="1" customWidth="1"/>
    <col min="2565" max="2565" width="10.140625" style="1" customWidth="1"/>
    <col min="2566" max="2566" width="6.42578125" style="1" customWidth="1"/>
    <col min="2567" max="2567" width="9.28515625" style="1" customWidth="1"/>
    <col min="2568" max="2568" width="8.42578125" style="1" customWidth="1"/>
    <col min="2569" max="2569" width="9.28515625" style="1" customWidth="1"/>
    <col min="2570" max="2570" width="11.140625" style="1" customWidth="1"/>
    <col min="2571" max="2573" width="11" style="1" customWidth="1"/>
    <col min="2574" max="2574" width="10" style="1" customWidth="1"/>
    <col min="2575" max="2816" width="11.42578125" style="1"/>
    <col min="2817" max="2817" width="3.5703125" style="1" customWidth="1"/>
    <col min="2818" max="2818" width="12.140625" style="1" customWidth="1"/>
    <col min="2819" max="2819" width="7.7109375" style="1" customWidth="1"/>
    <col min="2820" max="2820" width="14.140625" style="1" customWidth="1"/>
    <col min="2821" max="2821" width="10.140625" style="1" customWidth="1"/>
    <col min="2822" max="2822" width="6.42578125" style="1" customWidth="1"/>
    <col min="2823" max="2823" width="9.28515625" style="1" customWidth="1"/>
    <col min="2824" max="2824" width="8.42578125" style="1" customWidth="1"/>
    <col min="2825" max="2825" width="9.28515625" style="1" customWidth="1"/>
    <col min="2826" max="2826" width="11.140625" style="1" customWidth="1"/>
    <col min="2827" max="2829" width="11" style="1" customWidth="1"/>
    <col min="2830" max="2830" width="10" style="1" customWidth="1"/>
    <col min="2831" max="3072" width="11.42578125" style="1"/>
    <col min="3073" max="3073" width="3.5703125" style="1" customWidth="1"/>
    <col min="3074" max="3074" width="12.140625" style="1" customWidth="1"/>
    <col min="3075" max="3075" width="7.7109375" style="1" customWidth="1"/>
    <col min="3076" max="3076" width="14.140625" style="1" customWidth="1"/>
    <col min="3077" max="3077" width="10.140625" style="1" customWidth="1"/>
    <col min="3078" max="3078" width="6.42578125" style="1" customWidth="1"/>
    <col min="3079" max="3079" width="9.28515625" style="1" customWidth="1"/>
    <col min="3080" max="3080" width="8.42578125" style="1" customWidth="1"/>
    <col min="3081" max="3081" width="9.28515625" style="1" customWidth="1"/>
    <col min="3082" max="3082" width="11.140625" style="1" customWidth="1"/>
    <col min="3083" max="3085" width="11" style="1" customWidth="1"/>
    <col min="3086" max="3086" width="10" style="1" customWidth="1"/>
    <col min="3087" max="3328" width="11.42578125" style="1"/>
    <col min="3329" max="3329" width="3.5703125" style="1" customWidth="1"/>
    <col min="3330" max="3330" width="12.140625" style="1" customWidth="1"/>
    <col min="3331" max="3331" width="7.7109375" style="1" customWidth="1"/>
    <col min="3332" max="3332" width="14.140625" style="1" customWidth="1"/>
    <col min="3333" max="3333" width="10.140625" style="1" customWidth="1"/>
    <col min="3334" max="3334" width="6.42578125" style="1" customWidth="1"/>
    <col min="3335" max="3335" width="9.28515625" style="1" customWidth="1"/>
    <col min="3336" max="3336" width="8.42578125" style="1" customWidth="1"/>
    <col min="3337" max="3337" width="9.28515625" style="1" customWidth="1"/>
    <col min="3338" max="3338" width="11.140625" style="1" customWidth="1"/>
    <col min="3339" max="3341" width="11" style="1" customWidth="1"/>
    <col min="3342" max="3342" width="10" style="1" customWidth="1"/>
    <col min="3343" max="3584" width="11.42578125" style="1"/>
    <col min="3585" max="3585" width="3.5703125" style="1" customWidth="1"/>
    <col min="3586" max="3586" width="12.140625" style="1" customWidth="1"/>
    <col min="3587" max="3587" width="7.7109375" style="1" customWidth="1"/>
    <col min="3588" max="3588" width="14.140625" style="1" customWidth="1"/>
    <col min="3589" max="3589" width="10.140625" style="1" customWidth="1"/>
    <col min="3590" max="3590" width="6.42578125" style="1" customWidth="1"/>
    <col min="3591" max="3591" width="9.28515625" style="1" customWidth="1"/>
    <col min="3592" max="3592" width="8.42578125" style="1" customWidth="1"/>
    <col min="3593" max="3593" width="9.28515625" style="1" customWidth="1"/>
    <col min="3594" max="3594" width="11.140625" style="1" customWidth="1"/>
    <col min="3595" max="3597" width="11" style="1" customWidth="1"/>
    <col min="3598" max="3598" width="10" style="1" customWidth="1"/>
    <col min="3599" max="3840" width="11.42578125" style="1"/>
    <col min="3841" max="3841" width="3.5703125" style="1" customWidth="1"/>
    <col min="3842" max="3842" width="12.140625" style="1" customWidth="1"/>
    <col min="3843" max="3843" width="7.7109375" style="1" customWidth="1"/>
    <col min="3844" max="3844" width="14.140625" style="1" customWidth="1"/>
    <col min="3845" max="3845" width="10.140625" style="1" customWidth="1"/>
    <col min="3846" max="3846" width="6.42578125" style="1" customWidth="1"/>
    <col min="3847" max="3847" width="9.28515625" style="1" customWidth="1"/>
    <col min="3848" max="3848" width="8.42578125" style="1" customWidth="1"/>
    <col min="3849" max="3849" width="9.28515625" style="1" customWidth="1"/>
    <col min="3850" max="3850" width="11.140625" style="1" customWidth="1"/>
    <col min="3851" max="3853" width="11" style="1" customWidth="1"/>
    <col min="3854" max="3854" width="10" style="1" customWidth="1"/>
    <col min="3855" max="4096" width="11.42578125" style="1"/>
    <col min="4097" max="4097" width="3.5703125" style="1" customWidth="1"/>
    <col min="4098" max="4098" width="12.140625" style="1" customWidth="1"/>
    <col min="4099" max="4099" width="7.7109375" style="1" customWidth="1"/>
    <col min="4100" max="4100" width="14.140625" style="1" customWidth="1"/>
    <col min="4101" max="4101" width="10.140625" style="1" customWidth="1"/>
    <col min="4102" max="4102" width="6.42578125" style="1" customWidth="1"/>
    <col min="4103" max="4103" width="9.28515625" style="1" customWidth="1"/>
    <col min="4104" max="4104" width="8.42578125" style="1" customWidth="1"/>
    <col min="4105" max="4105" width="9.28515625" style="1" customWidth="1"/>
    <col min="4106" max="4106" width="11.140625" style="1" customWidth="1"/>
    <col min="4107" max="4109" width="11" style="1" customWidth="1"/>
    <col min="4110" max="4110" width="10" style="1" customWidth="1"/>
    <col min="4111" max="4352" width="11.42578125" style="1"/>
    <col min="4353" max="4353" width="3.5703125" style="1" customWidth="1"/>
    <col min="4354" max="4354" width="12.140625" style="1" customWidth="1"/>
    <col min="4355" max="4355" width="7.7109375" style="1" customWidth="1"/>
    <col min="4356" max="4356" width="14.140625" style="1" customWidth="1"/>
    <col min="4357" max="4357" width="10.140625" style="1" customWidth="1"/>
    <col min="4358" max="4358" width="6.42578125" style="1" customWidth="1"/>
    <col min="4359" max="4359" width="9.28515625" style="1" customWidth="1"/>
    <col min="4360" max="4360" width="8.42578125" style="1" customWidth="1"/>
    <col min="4361" max="4361" width="9.28515625" style="1" customWidth="1"/>
    <col min="4362" max="4362" width="11.140625" style="1" customWidth="1"/>
    <col min="4363" max="4365" width="11" style="1" customWidth="1"/>
    <col min="4366" max="4366" width="10" style="1" customWidth="1"/>
    <col min="4367" max="4608" width="11.42578125" style="1"/>
    <col min="4609" max="4609" width="3.5703125" style="1" customWidth="1"/>
    <col min="4610" max="4610" width="12.140625" style="1" customWidth="1"/>
    <col min="4611" max="4611" width="7.7109375" style="1" customWidth="1"/>
    <col min="4612" max="4612" width="14.140625" style="1" customWidth="1"/>
    <col min="4613" max="4613" width="10.140625" style="1" customWidth="1"/>
    <col min="4614" max="4614" width="6.42578125" style="1" customWidth="1"/>
    <col min="4615" max="4615" width="9.28515625" style="1" customWidth="1"/>
    <col min="4616" max="4616" width="8.42578125" style="1" customWidth="1"/>
    <col min="4617" max="4617" width="9.28515625" style="1" customWidth="1"/>
    <col min="4618" max="4618" width="11.140625" style="1" customWidth="1"/>
    <col min="4619" max="4621" width="11" style="1" customWidth="1"/>
    <col min="4622" max="4622" width="10" style="1" customWidth="1"/>
    <col min="4623" max="4864" width="11.42578125" style="1"/>
    <col min="4865" max="4865" width="3.5703125" style="1" customWidth="1"/>
    <col min="4866" max="4866" width="12.140625" style="1" customWidth="1"/>
    <col min="4867" max="4867" width="7.7109375" style="1" customWidth="1"/>
    <col min="4868" max="4868" width="14.140625" style="1" customWidth="1"/>
    <col min="4869" max="4869" width="10.140625" style="1" customWidth="1"/>
    <col min="4870" max="4870" width="6.42578125" style="1" customWidth="1"/>
    <col min="4871" max="4871" width="9.28515625" style="1" customWidth="1"/>
    <col min="4872" max="4872" width="8.42578125" style="1" customWidth="1"/>
    <col min="4873" max="4873" width="9.28515625" style="1" customWidth="1"/>
    <col min="4874" max="4874" width="11.140625" style="1" customWidth="1"/>
    <col min="4875" max="4877" width="11" style="1" customWidth="1"/>
    <col min="4878" max="4878" width="10" style="1" customWidth="1"/>
    <col min="4879" max="5120" width="11.42578125" style="1"/>
    <col min="5121" max="5121" width="3.5703125" style="1" customWidth="1"/>
    <col min="5122" max="5122" width="12.140625" style="1" customWidth="1"/>
    <col min="5123" max="5123" width="7.7109375" style="1" customWidth="1"/>
    <col min="5124" max="5124" width="14.140625" style="1" customWidth="1"/>
    <col min="5125" max="5125" width="10.140625" style="1" customWidth="1"/>
    <col min="5126" max="5126" width="6.42578125" style="1" customWidth="1"/>
    <col min="5127" max="5127" width="9.28515625" style="1" customWidth="1"/>
    <col min="5128" max="5128" width="8.42578125" style="1" customWidth="1"/>
    <col min="5129" max="5129" width="9.28515625" style="1" customWidth="1"/>
    <col min="5130" max="5130" width="11.140625" style="1" customWidth="1"/>
    <col min="5131" max="5133" width="11" style="1" customWidth="1"/>
    <col min="5134" max="5134" width="10" style="1" customWidth="1"/>
    <col min="5135" max="5376" width="11.42578125" style="1"/>
    <col min="5377" max="5377" width="3.5703125" style="1" customWidth="1"/>
    <col min="5378" max="5378" width="12.140625" style="1" customWidth="1"/>
    <col min="5379" max="5379" width="7.7109375" style="1" customWidth="1"/>
    <col min="5380" max="5380" width="14.140625" style="1" customWidth="1"/>
    <col min="5381" max="5381" width="10.140625" style="1" customWidth="1"/>
    <col min="5382" max="5382" width="6.42578125" style="1" customWidth="1"/>
    <col min="5383" max="5383" width="9.28515625" style="1" customWidth="1"/>
    <col min="5384" max="5384" width="8.42578125" style="1" customWidth="1"/>
    <col min="5385" max="5385" width="9.28515625" style="1" customWidth="1"/>
    <col min="5386" max="5386" width="11.140625" style="1" customWidth="1"/>
    <col min="5387" max="5389" width="11" style="1" customWidth="1"/>
    <col min="5390" max="5390" width="10" style="1" customWidth="1"/>
    <col min="5391" max="5632" width="11.42578125" style="1"/>
    <col min="5633" max="5633" width="3.5703125" style="1" customWidth="1"/>
    <col min="5634" max="5634" width="12.140625" style="1" customWidth="1"/>
    <col min="5635" max="5635" width="7.7109375" style="1" customWidth="1"/>
    <col min="5636" max="5636" width="14.140625" style="1" customWidth="1"/>
    <col min="5637" max="5637" width="10.140625" style="1" customWidth="1"/>
    <col min="5638" max="5638" width="6.42578125" style="1" customWidth="1"/>
    <col min="5639" max="5639" width="9.28515625" style="1" customWidth="1"/>
    <col min="5640" max="5640" width="8.42578125" style="1" customWidth="1"/>
    <col min="5641" max="5641" width="9.28515625" style="1" customWidth="1"/>
    <col min="5642" max="5642" width="11.140625" style="1" customWidth="1"/>
    <col min="5643" max="5645" width="11" style="1" customWidth="1"/>
    <col min="5646" max="5646" width="10" style="1" customWidth="1"/>
    <col min="5647" max="5888" width="11.42578125" style="1"/>
    <col min="5889" max="5889" width="3.5703125" style="1" customWidth="1"/>
    <col min="5890" max="5890" width="12.140625" style="1" customWidth="1"/>
    <col min="5891" max="5891" width="7.7109375" style="1" customWidth="1"/>
    <col min="5892" max="5892" width="14.140625" style="1" customWidth="1"/>
    <col min="5893" max="5893" width="10.140625" style="1" customWidth="1"/>
    <col min="5894" max="5894" width="6.42578125" style="1" customWidth="1"/>
    <col min="5895" max="5895" width="9.28515625" style="1" customWidth="1"/>
    <col min="5896" max="5896" width="8.42578125" style="1" customWidth="1"/>
    <col min="5897" max="5897" width="9.28515625" style="1" customWidth="1"/>
    <col min="5898" max="5898" width="11.140625" style="1" customWidth="1"/>
    <col min="5899" max="5901" width="11" style="1" customWidth="1"/>
    <col min="5902" max="5902" width="10" style="1" customWidth="1"/>
    <col min="5903" max="6144" width="11.42578125" style="1"/>
    <col min="6145" max="6145" width="3.5703125" style="1" customWidth="1"/>
    <col min="6146" max="6146" width="12.140625" style="1" customWidth="1"/>
    <col min="6147" max="6147" width="7.7109375" style="1" customWidth="1"/>
    <col min="6148" max="6148" width="14.140625" style="1" customWidth="1"/>
    <col min="6149" max="6149" width="10.140625" style="1" customWidth="1"/>
    <col min="6150" max="6150" width="6.42578125" style="1" customWidth="1"/>
    <col min="6151" max="6151" width="9.28515625" style="1" customWidth="1"/>
    <col min="6152" max="6152" width="8.42578125" style="1" customWidth="1"/>
    <col min="6153" max="6153" width="9.28515625" style="1" customWidth="1"/>
    <col min="6154" max="6154" width="11.140625" style="1" customWidth="1"/>
    <col min="6155" max="6157" width="11" style="1" customWidth="1"/>
    <col min="6158" max="6158" width="10" style="1" customWidth="1"/>
    <col min="6159" max="6400" width="11.42578125" style="1"/>
    <col min="6401" max="6401" width="3.5703125" style="1" customWidth="1"/>
    <col min="6402" max="6402" width="12.140625" style="1" customWidth="1"/>
    <col min="6403" max="6403" width="7.7109375" style="1" customWidth="1"/>
    <col min="6404" max="6404" width="14.140625" style="1" customWidth="1"/>
    <col min="6405" max="6405" width="10.140625" style="1" customWidth="1"/>
    <col min="6406" max="6406" width="6.42578125" style="1" customWidth="1"/>
    <col min="6407" max="6407" width="9.28515625" style="1" customWidth="1"/>
    <col min="6408" max="6408" width="8.42578125" style="1" customWidth="1"/>
    <col min="6409" max="6409" width="9.28515625" style="1" customWidth="1"/>
    <col min="6410" max="6410" width="11.140625" style="1" customWidth="1"/>
    <col min="6411" max="6413" width="11" style="1" customWidth="1"/>
    <col min="6414" max="6414" width="10" style="1" customWidth="1"/>
    <col min="6415" max="6656" width="11.42578125" style="1"/>
    <col min="6657" max="6657" width="3.5703125" style="1" customWidth="1"/>
    <col min="6658" max="6658" width="12.140625" style="1" customWidth="1"/>
    <col min="6659" max="6659" width="7.7109375" style="1" customWidth="1"/>
    <col min="6660" max="6660" width="14.140625" style="1" customWidth="1"/>
    <col min="6661" max="6661" width="10.140625" style="1" customWidth="1"/>
    <col min="6662" max="6662" width="6.42578125" style="1" customWidth="1"/>
    <col min="6663" max="6663" width="9.28515625" style="1" customWidth="1"/>
    <col min="6664" max="6664" width="8.42578125" style="1" customWidth="1"/>
    <col min="6665" max="6665" width="9.28515625" style="1" customWidth="1"/>
    <col min="6666" max="6666" width="11.140625" style="1" customWidth="1"/>
    <col min="6667" max="6669" width="11" style="1" customWidth="1"/>
    <col min="6670" max="6670" width="10" style="1" customWidth="1"/>
    <col min="6671" max="6912" width="11.42578125" style="1"/>
    <col min="6913" max="6913" width="3.5703125" style="1" customWidth="1"/>
    <col min="6914" max="6914" width="12.140625" style="1" customWidth="1"/>
    <col min="6915" max="6915" width="7.7109375" style="1" customWidth="1"/>
    <col min="6916" max="6916" width="14.140625" style="1" customWidth="1"/>
    <col min="6917" max="6917" width="10.140625" style="1" customWidth="1"/>
    <col min="6918" max="6918" width="6.42578125" style="1" customWidth="1"/>
    <col min="6919" max="6919" width="9.28515625" style="1" customWidth="1"/>
    <col min="6920" max="6920" width="8.42578125" style="1" customWidth="1"/>
    <col min="6921" max="6921" width="9.28515625" style="1" customWidth="1"/>
    <col min="6922" max="6922" width="11.140625" style="1" customWidth="1"/>
    <col min="6923" max="6925" width="11" style="1" customWidth="1"/>
    <col min="6926" max="6926" width="10" style="1" customWidth="1"/>
    <col min="6927" max="7168" width="11.42578125" style="1"/>
    <col min="7169" max="7169" width="3.5703125" style="1" customWidth="1"/>
    <col min="7170" max="7170" width="12.140625" style="1" customWidth="1"/>
    <col min="7171" max="7171" width="7.7109375" style="1" customWidth="1"/>
    <col min="7172" max="7172" width="14.140625" style="1" customWidth="1"/>
    <col min="7173" max="7173" width="10.140625" style="1" customWidth="1"/>
    <col min="7174" max="7174" width="6.42578125" style="1" customWidth="1"/>
    <col min="7175" max="7175" width="9.28515625" style="1" customWidth="1"/>
    <col min="7176" max="7176" width="8.42578125" style="1" customWidth="1"/>
    <col min="7177" max="7177" width="9.28515625" style="1" customWidth="1"/>
    <col min="7178" max="7178" width="11.140625" style="1" customWidth="1"/>
    <col min="7179" max="7181" width="11" style="1" customWidth="1"/>
    <col min="7182" max="7182" width="10" style="1" customWidth="1"/>
    <col min="7183" max="7424" width="11.42578125" style="1"/>
    <col min="7425" max="7425" width="3.5703125" style="1" customWidth="1"/>
    <col min="7426" max="7426" width="12.140625" style="1" customWidth="1"/>
    <col min="7427" max="7427" width="7.7109375" style="1" customWidth="1"/>
    <col min="7428" max="7428" width="14.140625" style="1" customWidth="1"/>
    <col min="7429" max="7429" width="10.140625" style="1" customWidth="1"/>
    <col min="7430" max="7430" width="6.42578125" style="1" customWidth="1"/>
    <col min="7431" max="7431" width="9.28515625" style="1" customWidth="1"/>
    <col min="7432" max="7432" width="8.42578125" style="1" customWidth="1"/>
    <col min="7433" max="7433" width="9.28515625" style="1" customWidth="1"/>
    <col min="7434" max="7434" width="11.140625" style="1" customWidth="1"/>
    <col min="7435" max="7437" width="11" style="1" customWidth="1"/>
    <col min="7438" max="7438" width="10" style="1" customWidth="1"/>
    <col min="7439" max="7680" width="11.42578125" style="1"/>
    <col min="7681" max="7681" width="3.5703125" style="1" customWidth="1"/>
    <col min="7682" max="7682" width="12.140625" style="1" customWidth="1"/>
    <col min="7683" max="7683" width="7.7109375" style="1" customWidth="1"/>
    <col min="7684" max="7684" width="14.140625" style="1" customWidth="1"/>
    <col min="7685" max="7685" width="10.140625" style="1" customWidth="1"/>
    <col min="7686" max="7686" width="6.42578125" style="1" customWidth="1"/>
    <col min="7687" max="7687" width="9.28515625" style="1" customWidth="1"/>
    <col min="7688" max="7688" width="8.42578125" style="1" customWidth="1"/>
    <col min="7689" max="7689" width="9.28515625" style="1" customWidth="1"/>
    <col min="7690" max="7690" width="11.140625" style="1" customWidth="1"/>
    <col min="7691" max="7693" width="11" style="1" customWidth="1"/>
    <col min="7694" max="7694" width="10" style="1" customWidth="1"/>
    <col min="7695" max="7936" width="11.42578125" style="1"/>
    <col min="7937" max="7937" width="3.5703125" style="1" customWidth="1"/>
    <col min="7938" max="7938" width="12.140625" style="1" customWidth="1"/>
    <col min="7939" max="7939" width="7.7109375" style="1" customWidth="1"/>
    <col min="7940" max="7940" width="14.140625" style="1" customWidth="1"/>
    <col min="7941" max="7941" width="10.140625" style="1" customWidth="1"/>
    <col min="7942" max="7942" width="6.42578125" style="1" customWidth="1"/>
    <col min="7943" max="7943" width="9.28515625" style="1" customWidth="1"/>
    <col min="7944" max="7944" width="8.42578125" style="1" customWidth="1"/>
    <col min="7945" max="7945" width="9.28515625" style="1" customWidth="1"/>
    <col min="7946" max="7946" width="11.140625" style="1" customWidth="1"/>
    <col min="7947" max="7949" width="11" style="1" customWidth="1"/>
    <col min="7950" max="7950" width="10" style="1" customWidth="1"/>
    <col min="7951" max="8192" width="11.42578125" style="1"/>
    <col min="8193" max="8193" width="3.5703125" style="1" customWidth="1"/>
    <col min="8194" max="8194" width="12.140625" style="1" customWidth="1"/>
    <col min="8195" max="8195" width="7.7109375" style="1" customWidth="1"/>
    <col min="8196" max="8196" width="14.140625" style="1" customWidth="1"/>
    <col min="8197" max="8197" width="10.140625" style="1" customWidth="1"/>
    <col min="8198" max="8198" width="6.42578125" style="1" customWidth="1"/>
    <col min="8199" max="8199" width="9.28515625" style="1" customWidth="1"/>
    <col min="8200" max="8200" width="8.42578125" style="1" customWidth="1"/>
    <col min="8201" max="8201" width="9.28515625" style="1" customWidth="1"/>
    <col min="8202" max="8202" width="11.140625" style="1" customWidth="1"/>
    <col min="8203" max="8205" width="11" style="1" customWidth="1"/>
    <col min="8206" max="8206" width="10" style="1" customWidth="1"/>
    <col min="8207" max="8448" width="11.42578125" style="1"/>
    <col min="8449" max="8449" width="3.5703125" style="1" customWidth="1"/>
    <col min="8450" max="8450" width="12.140625" style="1" customWidth="1"/>
    <col min="8451" max="8451" width="7.7109375" style="1" customWidth="1"/>
    <col min="8452" max="8452" width="14.140625" style="1" customWidth="1"/>
    <col min="8453" max="8453" width="10.140625" style="1" customWidth="1"/>
    <col min="8454" max="8454" width="6.42578125" style="1" customWidth="1"/>
    <col min="8455" max="8455" width="9.28515625" style="1" customWidth="1"/>
    <col min="8456" max="8456" width="8.42578125" style="1" customWidth="1"/>
    <col min="8457" max="8457" width="9.28515625" style="1" customWidth="1"/>
    <col min="8458" max="8458" width="11.140625" style="1" customWidth="1"/>
    <col min="8459" max="8461" width="11" style="1" customWidth="1"/>
    <col min="8462" max="8462" width="10" style="1" customWidth="1"/>
    <col min="8463" max="8704" width="11.42578125" style="1"/>
    <col min="8705" max="8705" width="3.5703125" style="1" customWidth="1"/>
    <col min="8706" max="8706" width="12.140625" style="1" customWidth="1"/>
    <col min="8707" max="8707" width="7.7109375" style="1" customWidth="1"/>
    <col min="8708" max="8708" width="14.140625" style="1" customWidth="1"/>
    <col min="8709" max="8709" width="10.140625" style="1" customWidth="1"/>
    <col min="8710" max="8710" width="6.42578125" style="1" customWidth="1"/>
    <col min="8711" max="8711" width="9.28515625" style="1" customWidth="1"/>
    <col min="8712" max="8712" width="8.42578125" style="1" customWidth="1"/>
    <col min="8713" max="8713" width="9.28515625" style="1" customWidth="1"/>
    <col min="8714" max="8714" width="11.140625" style="1" customWidth="1"/>
    <col min="8715" max="8717" width="11" style="1" customWidth="1"/>
    <col min="8718" max="8718" width="10" style="1" customWidth="1"/>
    <col min="8719" max="8960" width="11.42578125" style="1"/>
    <col min="8961" max="8961" width="3.5703125" style="1" customWidth="1"/>
    <col min="8962" max="8962" width="12.140625" style="1" customWidth="1"/>
    <col min="8963" max="8963" width="7.7109375" style="1" customWidth="1"/>
    <col min="8964" max="8964" width="14.140625" style="1" customWidth="1"/>
    <col min="8965" max="8965" width="10.140625" style="1" customWidth="1"/>
    <col min="8966" max="8966" width="6.42578125" style="1" customWidth="1"/>
    <col min="8967" max="8967" width="9.28515625" style="1" customWidth="1"/>
    <col min="8968" max="8968" width="8.42578125" style="1" customWidth="1"/>
    <col min="8969" max="8969" width="9.28515625" style="1" customWidth="1"/>
    <col min="8970" max="8970" width="11.140625" style="1" customWidth="1"/>
    <col min="8971" max="8973" width="11" style="1" customWidth="1"/>
    <col min="8974" max="8974" width="10" style="1" customWidth="1"/>
    <col min="8975" max="9216" width="11.42578125" style="1"/>
    <col min="9217" max="9217" width="3.5703125" style="1" customWidth="1"/>
    <col min="9218" max="9218" width="12.140625" style="1" customWidth="1"/>
    <col min="9219" max="9219" width="7.7109375" style="1" customWidth="1"/>
    <col min="9220" max="9220" width="14.140625" style="1" customWidth="1"/>
    <col min="9221" max="9221" width="10.140625" style="1" customWidth="1"/>
    <col min="9222" max="9222" width="6.42578125" style="1" customWidth="1"/>
    <col min="9223" max="9223" width="9.28515625" style="1" customWidth="1"/>
    <col min="9224" max="9224" width="8.42578125" style="1" customWidth="1"/>
    <col min="9225" max="9225" width="9.28515625" style="1" customWidth="1"/>
    <col min="9226" max="9226" width="11.140625" style="1" customWidth="1"/>
    <col min="9227" max="9229" width="11" style="1" customWidth="1"/>
    <col min="9230" max="9230" width="10" style="1" customWidth="1"/>
    <col min="9231" max="9472" width="11.42578125" style="1"/>
    <col min="9473" max="9473" width="3.5703125" style="1" customWidth="1"/>
    <col min="9474" max="9474" width="12.140625" style="1" customWidth="1"/>
    <col min="9475" max="9475" width="7.7109375" style="1" customWidth="1"/>
    <col min="9476" max="9476" width="14.140625" style="1" customWidth="1"/>
    <col min="9477" max="9477" width="10.140625" style="1" customWidth="1"/>
    <col min="9478" max="9478" width="6.42578125" style="1" customWidth="1"/>
    <col min="9479" max="9479" width="9.28515625" style="1" customWidth="1"/>
    <col min="9480" max="9480" width="8.42578125" style="1" customWidth="1"/>
    <col min="9481" max="9481" width="9.28515625" style="1" customWidth="1"/>
    <col min="9482" max="9482" width="11.140625" style="1" customWidth="1"/>
    <col min="9483" max="9485" width="11" style="1" customWidth="1"/>
    <col min="9486" max="9486" width="10" style="1" customWidth="1"/>
    <col min="9487" max="9728" width="11.42578125" style="1"/>
    <col min="9729" max="9729" width="3.5703125" style="1" customWidth="1"/>
    <col min="9730" max="9730" width="12.140625" style="1" customWidth="1"/>
    <col min="9731" max="9731" width="7.7109375" style="1" customWidth="1"/>
    <col min="9732" max="9732" width="14.140625" style="1" customWidth="1"/>
    <col min="9733" max="9733" width="10.140625" style="1" customWidth="1"/>
    <col min="9734" max="9734" width="6.42578125" style="1" customWidth="1"/>
    <col min="9735" max="9735" width="9.28515625" style="1" customWidth="1"/>
    <col min="9736" max="9736" width="8.42578125" style="1" customWidth="1"/>
    <col min="9737" max="9737" width="9.28515625" style="1" customWidth="1"/>
    <col min="9738" max="9738" width="11.140625" style="1" customWidth="1"/>
    <col min="9739" max="9741" width="11" style="1" customWidth="1"/>
    <col min="9742" max="9742" width="10" style="1" customWidth="1"/>
    <col min="9743" max="9984" width="11.42578125" style="1"/>
    <col min="9985" max="9985" width="3.5703125" style="1" customWidth="1"/>
    <col min="9986" max="9986" width="12.140625" style="1" customWidth="1"/>
    <col min="9987" max="9987" width="7.7109375" style="1" customWidth="1"/>
    <col min="9988" max="9988" width="14.140625" style="1" customWidth="1"/>
    <col min="9989" max="9989" width="10.140625" style="1" customWidth="1"/>
    <col min="9990" max="9990" width="6.42578125" style="1" customWidth="1"/>
    <col min="9991" max="9991" width="9.28515625" style="1" customWidth="1"/>
    <col min="9992" max="9992" width="8.42578125" style="1" customWidth="1"/>
    <col min="9993" max="9993" width="9.28515625" style="1" customWidth="1"/>
    <col min="9994" max="9994" width="11.140625" style="1" customWidth="1"/>
    <col min="9995" max="9997" width="11" style="1" customWidth="1"/>
    <col min="9998" max="9998" width="10" style="1" customWidth="1"/>
    <col min="9999" max="10240" width="11.42578125" style="1"/>
    <col min="10241" max="10241" width="3.5703125" style="1" customWidth="1"/>
    <col min="10242" max="10242" width="12.140625" style="1" customWidth="1"/>
    <col min="10243" max="10243" width="7.7109375" style="1" customWidth="1"/>
    <col min="10244" max="10244" width="14.140625" style="1" customWidth="1"/>
    <col min="10245" max="10245" width="10.140625" style="1" customWidth="1"/>
    <col min="10246" max="10246" width="6.42578125" style="1" customWidth="1"/>
    <col min="10247" max="10247" width="9.28515625" style="1" customWidth="1"/>
    <col min="10248" max="10248" width="8.42578125" style="1" customWidth="1"/>
    <col min="10249" max="10249" width="9.28515625" style="1" customWidth="1"/>
    <col min="10250" max="10250" width="11.140625" style="1" customWidth="1"/>
    <col min="10251" max="10253" width="11" style="1" customWidth="1"/>
    <col min="10254" max="10254" width="10" style="1" customWidth="1"/>
    <col min="10255" max="10496" width="11.42578125" style="1"/>
    <col min="10497" max="10497" width="3.5703125" style="1" customWidth="1"/>
    <col min="10498" max="10498" width="12.140625" style="1" customWidth="1"/>
    <col min="10499" max="10499" width="7.7109375" style="1" customWidth="1"/>
    <col min="10500" max="10500" width="14.140625" style="1" customWidth="1"/>
    <col min="10501" max="10501" width="10.140625" style="1" customWidth="1"/>
    <col min="10502" max="10502" width="6.42578125" style="1" customWidth="1"/>
    <col min="10503" max="10503" width="9.28515625" style="1" customWidth="1"/>
    <col min="10504" max="10504" width="8.42578125" style="1" customWidth="1"/>
    <col min="10505" max="10505" width="9.28515625" style="1" customWidth="1"/>
    <col min="10506" max="10506" width="11.140625" style="1" customWidth="1"/>
    <col min="10507" max="10509" width="11" style="1" customWidth="1"/>
    <col min="10510" max="10510" width="10" style="1" customWidth="1"/>
    <col min="10511" max="10752" width="11.42578125" style="1"/>
    <col min="10753" max="10753" width="3.5703125" style="1" customWidth="1"/>
    <col min="10754" max="10754" width="12.140625" style="1" customWidth="1"/>
    <col min="10755" max="10755" width="7.7109375" style="1" customWidth="1"/>
    <col min="10756" max="10756" width="14.140625" style="1" customWidth="1"/>
    <col min="10757" max="10757" width="10.140625" style="1" customWidth="1"/>
    <col min="10758" max="10758" width="6.42578125" style="1" customWidth="1"/>
    <col min="10759" max="10759" width="9.28515625" style="1" customWidth="1"/>
    <col min="10760" max="10760" width="8.42578125" style="1" customWidth="1"/>
    <col min="10761" max="10761" width="9.28515625" style="1" customWidth="1"/>
    <col min="10762" max="10762" width="11.140625" style="1" customWidth="1"/>
    <col min="10763" max="10765" width="11" style="1" customWidth="1"/>
    <col min="10766" max="10766" width="10" style="1" customWidth="1"/>
    <col min="10767" max="11008" width="11.42578125" style="1"/>
    <col min="11009" max="11009" width="3.5703125" style="1" customWidth="1"/>
    <col min="11010" max="11010" width="12.140625" style="1" customWidth="1"/>
    <col min="11011" max="11011" width="7.7109375" style="1" customWidth="1"/>
    <col min="11012" max="11012" width="14.140625" style="1" customWidth="1"/>
    <col min="11013" max="11013" width="10.140625" style="1" customWidth="1"/>
    <col min="11014" max="11014" width="6.42578125" style="1" customWidth="1"/>
    <col min="11015" max="11015" width="9.28515625" style="1" customWidth="1"/>
    <col min="11016" max="11016" width="8.42578125" style="1" customWidth="1"/>
    <col min="11017" max="11017" width="9.28515625" style="1" customWidth="1"/>
    <col min="11018" max="11018" width="11.140625" style="1" customWidth="1"/>
    <col min="11019" max="11021" width="11" style="1" customWidth="1"/>
    <col min="11022" max="11022" width="10" style="1" customWidth="1"/>
    <col min="11023" max="11264" width="11.42578125" style="1"/>
    <col min="11265" max="11265" width="3.5703125" style="1" customWidth="1"/>
    <col min="11266" max="11266" width="12.140625" style="1" customWidth="1"/>
    <col min="11267" max="11267" width="7.7109375" style="1" customWidth="1"/>
    <col min="11268" max="11268" width="14.140625" style="1" customWidth="1"/>
    <col min="11269" max="11269" width="10.140625" style="1" customWidth="1"/>
    <col min="11270" max="11270" width="6.42578125" style="1" customWidth="1"/>
    <col min="11271" max="11271" width="9.28515625" style="1" customWidth="1"/>
    <col min="11272" max="11272" width="8.42578125" style="1" customWidth="1"/>
    <col min="11273" max="11273" width="9.28515625" style="1" customWidth="1"/>
    <col min="11274" max="11274" width="11.140625" style="1" customWidth="1"/>
    <col min="11275" max="11277" width="11" style="1" customWidth="1"/>
    <col min="11278" max="11278" width="10" style="1" customWidth="1"/>
    <col min="11279" max="11520" width="11.42578125" style="1"/>
    <col min="11521" max="11521" width="3.5703125" style="1" customWidth="1"/>
    <col min="11522" max="11522" width="12.140625" style="1" customWidth="1"/>
    <col min="11523" max="11523" width="7.7109375" style="1" customWidth="1"/>
    <col min="11524" max="11524" width="14.140625" style="1" customWidth="1"/>
    <col min="11525" max="11525" width="10.140625" style="1" customWidth="1"/>
    <col min="11526" max="11526" width="6.42578125" style="1" customWidth="1"/>
    <col min="11527" max="11527" width="9.28515625" style="1" customWidth="1"/>
    <col min="11528" max="11528" width="8.42578125" style="1" customWidth="1"/>
    <col min="11529" max="11529" width="9.28515625" style="1" customWidth="1"/>
    <col min="11530" max="11530" width="11.140625" style="1" customWidth="1"/>
    <col min="11531" max="11533" width="11" style="1" customWidth="1"/>
    <col min="11534" max="11534" width="10" style="1" customWidth="1"/>
    <col min="11535" max="11776" width="11.42578125" style="1"/>
    <col min="11777" max="11777" width="3.5703125" style="1" customWidth="1"/>
    <col min="11778" max="11778" width="12.140625" style="1" customWidth="1"/>
    <col min="11779" max="11779" width="7.7109375" style="1" customWidth="1"/>
    <col min="11780" max="11780" width="14.140625" style="1" customWidth="1"/>
    <col min="11781" max="11781" width="10.140625" style="1" customWidth="1"/>
    <col min="11782" max="11782" width="6.42578125" style="1" customWidth="1"/>
    <col min="11783" max="11783" width="9.28515625" style="1" customWidth="1"/>
    <col min="11784" max="11784" width="8.42578125" style="1" customWidth="1"/>
    <col min="11785" max="11785" width="9.28515625" style="1" customWidth="1"/>
    <col min="11786" max="11786" width="11.140625" style="1" customWidth="1"/>
    <col min="11787" max="11789" width="11" style="1" customWidth="1"/>
    <col min="11790" max="11790" width="10" style="1" customWidth="1"/>
    <col min="11791" max="12032" width="11.42578125" style="1"/>
    <col min="12033" max="12033" width="3.5703125" style="1" customWidth="1"/>
    <col min="12034" max="12034" width="12.140625" style="1" customWidth="1"/>
    <col min="12035" max="12035" width="7.7109375" style="1" customWidth="1"/>
    <col min="12036" max="12036" width="14.140625" style="1" customWidth="1"/>
    <col min="12037" max="12037" width="10.140625" style="1" customWidth="1"/>
    <col min="12038" max="12038" width="6.42578125" style="1" customWidth="1"/>
    <col min="12039" max="12039" width="9.28515625" style="1" customWidth="1"/>
    <col min="12040" max="12040" width="8.42578125" style="1" customWidth="1"/>
    <col min="12041" max="12041" width="9.28515625" style="1" customWidth="1"/>
    <col min="12042" max="12042" width="11.140625" style="1" customWidth="1"/>
    <col min="12043" max="12045" width="11" style="1" customWidth="1"/>
    <col min="12046" max="12046" width="10" style="1" customWidth="1"/>
    <col min="12047" max="12288" width="11.42578125" style="1"/>
    <col min="12289" max="12289" width="3.5703125" style="1" customWidth="1"/>
    <col min="12290" max="12290" width="12.140625" style="1" customWidth="1"/>
    <col min="12291" max="12291" width="7.7109375" style="1" customWidth="1"/>
    <col min="12292" max="12292" width="14.140625" style="1" customWidth="1"/>
    <col min="12293" max="12293" width="10.140625" style="1" customWidth="1"/>
    <col min="12294" max="12294" width="6.42578125" style="1" customWidth="1"/>
    <col min="12295" max="12295" width="9.28515625" style="1" customWidth="1"/>
    <col min="12296" max="12296" width="8.42578125" style="1" customWidth="1"/>
    <col min="12297" max="12297" width="9.28515625" style="1" customWidth="1"/>
    <col min="12298" max="12298" width="11.140625" style="1" customWidth="1"/>
    <col min="12299" max="12301" width="11" style="1" customWidth="1"/>
    <col min="12302" max="12302" width="10" style="1" customWidth="1"/>
    <col min="12303" max="12544" width="11.42578125" style="1"/>
    <col min="12545" max="12545" width="3.5703125" style="1" customWidth="1"/>
    <col min="12546" max="12546" width="12.140625" style="1" customWidth="1"/>
    <col min="12547" max="12547" width="7.7109375" style="1" customWidth="1"/>
    <col min="12548" max="12548" width="14.140625" style="1" customWidth="1"/>
    <col min="12549" max="12549" width="10.140625" style="1" customWidth="1"/>
    <col min="12550" max="12550" width="6.42578125" style="1" customWidth="1"/>
    <col min="12551" max="12551" width="9.28515625" style="1" customWidth="1"/>
    <col min="12552" max="12552" width="8.42578125" style="1" customWidth="1"/>
    <col min="12553" max="12553" width="9.28515625" style="1" customWidth="1"/>
    <col min="12554" max="12554" width="11.140625" style="1" customWidth="1"/>
    <col min="12555" max="12557" width="11" style="1" customWidth="1"/>
    <col min="12558" max="12558" width="10" style="1" customWidth="1"/>
    <col min="12559" max="12800" width="11.42578125" style="1"/>
    <col min="12801" max="12801" width="3.5703125" style="1" customWidth="1"/>
    <col min="12802" max="12802" width="12.140625" style="1" customWidth="1"/>
    <col min="12803" max="12803" width="7.7109375" style="1" customWidth="1"/>
    <col min="12804" max="12804" width="14.140625" style="1" customWidth="1"/>
    <col min="12805" max="12805" width="10.140625" style="1" customWidth="1"/>
    <col min="12806" max="12806" width="6.42578125" style="1" customWidth="1"/>
    <col min="12807" max="12807" width="9.28515625" style="1" customWidth="1"/>
    <col min="12808" max="12808" width="8.42578125" style="1" customWidth="1"/>
    <col min="12809" max="12809" width="9.28515625" style="1" customWidth="1"/>
    <col min="12810" max="12810" width="11.140625" style="1" customWidth="1"/>
    <col min="12811" max="12813" width="11" style="1" customWidth="1"/>
    <col min="12814" max="12814" width="10" style="1" customWidth="1"/>
    <col min="12815" max="13056" width="11.42578125" style="1"/>
    <col min="13057" max="13057" width="3.5703125" style="1" customWidth="1"/>
    <col min="13058" max="13058" width="12.140625" style="1" customWidth="1"/>
    <col min="13059" max="13059" width="7.7109375" style="1" customWidth="1"/>
    <col min="13060" max="13060" width="14.140625" style="1" customWidth="1"/>
    <col min="13061" max="13061" width="10.140625" style="1" customWidth="1"/>
    <col min="13062" max="13062" width="6.42578125" style="1" customWidth="1"/>
    <col min="13063" max="13063" width="9.28515625" style="1" customWidth="1"/>
    <col min="13064" max="13064" width="8.42578125" style="1" customWidth="1"/>
    <col min="13065" max="13065" width="9.28515625" style="1" customWidth="1"/>
    <col min="13066" max="13066" width="11.140625" style="1" customWidth="1"/>
    <col min="13067" max="13069" width="11" style="1" customWidth="1"/>
    <col min="13070" max="13070" width="10" style="1" customWidth="1"/>
    <col min="13071" max="13312" width="11.42578125" style="1"/>
    <col min="13313" max="13313" width="3.5703125" style="1" customWidth="1"/>
    <col min="13314" max="13314" width="12.140625" style="1" customWidth="1"/>
    <col min="13315" max="13315" width="7.7109375" style="1" customWidth="1"/>
    <col min="13316" max="13316" width="14.140625" style="1" customWidth="1"/>
    <col min="13317" max="13317" width="10.140625" style="1" customWidth="1"/>
    <col min="13318" max="13318" width="6.42578125" style="1" customWidth="1"/>
    <col min="13319" max="13319" width="9.28515625" style="1" customWidth="1"/>
    <col min="13320" max="13320" width="8.42578125" style="1" customWidth="1"/>
    <col min="13321" max="13321" width="9.28515625" style="1" customWidth="1"/>
    <col min="13322" max="13322" width="11.140625" style="1" customWidth="1"/>
    <col min="13323" max="13325" width="11" style="1" customWidth="1"/>
    <col min="13326" max="13326" width="10" style="1" customWidth="1"/>
    <col min="13327" max="13568" width="11.42578125" style="1"/>
    <col min="13569" max="13569" width="3.5703125" style="1" customWidth="1"/>
    <col min="13570" max="13570" width="12.140625" style="1" customWidth="1"/>
    <col min="13571" max="13571" width="7.7109375" style="1" customWidth="1"/>
    <col min="13572" max="13572" width="14.140625" style="1" customWidth="1"/>
    <col min="13573" max="13573" width="10.140625" style="1" customWidth="1"/>
    <col min="13574" max="13574" width="6.42578125" style="1" customWidth="1"/>
    <col min="13575" max="13575" width="9.28515625" style="1" customWidth="1"/>
    <col min="13576" max="13576" width="8.42578125" style="1" customWidth="1"/>
    <col min="13577" max="13577" width="9.28515625" style="1" customWidth="1"/>
    <col min="13578" max="13578" width="11.140625" style="1" customWidth="1"/>
    <col min="13579" max="13581" width="11" style="1" customWidth="1"/>
    <col min="13582" max="13582" width="10" style="1" customWidth="1"/>
    <col min="13583" max="13824" width="11.42578125" style="1"/>
    <col min="13825" max="13825" width="3.5703125" style="1" customWidth="1"/>
    <col min="13826" max="13826" width="12.140625" style="1" customWidth="1"/>
    <col min="13827" max="13827" width="7.7109375" style="1" customWidth="1"/>
    <col min="13828" max="13828" width="14.140625" style="1" customWidth="1"/>
    <col min="13829" max="13829" width="10.140625" style="1" customWidth="1"/>
    <col min="13830" max="13830" width="6.42578125" style="1" customWidth="1"/>
    <col min="13831" max="13831" width="9.28515625" style="1" customWidth="1"/>
    <col min="13832" max="13832" width="8.42578125" style="1" customWidth="1"/>
    <col min="13833" max="13833" width="9.28515625" style="1" customWidth="1"/>
    <col min="13834" max="13834" width="11.140625" style="1" customWidth="1"/>
    <col min="13835" max="13837" width="11" style="1" customWidth="1"/>
    <col min="13838" max="13838" width="10" style="1" customWidth="1"/>
    <col min="13839" max="14080" width="11.42578125" style="1"/>
    <col min="14081" max="14081" width="3.5703125" style="1" customWidth="1"/>
    <col min="14082" max="14082" width="12.140625" style="1" customWidth="1"/>
    <col min="14083" max="14083" width="7.7109375" style="1" customWidth="1"/>
    <col min="14084" max="14084" width="14.140625" style="1" customWidth="1"/>
    <col min="14085" max="14085" width="10.140625" style="1" customWidth="1"/>
    <col min="14086" max="14086" width="6.42578125" style="1" customWidth="1"/>
    <col min="14087" max="14087" width="9.28515625" style="1" customWidth="1"/>
    <col min="14088" max="14088" width="8.42578125" style="1" customWidth="1"/>
    <col min="14089" max="14089" width="9.28515625" style="1" customWidth="1"/>
    <col min="14090" max="14090" width="11.140625" style="1" customWidth="1"/>
    <col min="14091" max="14093" width="11" style="1" customWidth="1"/>
    <col min="14094" max="14094" width="10" style="1" customWidth="1"/>
    <col min="14095" max="14336" width="11.42578125" style="1"/>
    <col min="14337" max="14337" width="3.5703125" style="1" customWidth="1"/>
    <col min="14338" max="14338" width="12.140625" style="1" customWidth="1"/>
    <col min="14339" max="14339" width="7.7109375" style="1" customWidth="1"/>
    <col min="14340" max="14340" width="14.140625" style="1" customWidth="1"/>
    <col min="14341" max="14341" width="10.140625" style="1" customWidth="1"/>
    <col min="14342" max="14342" width="6.42578125" style="1" customWidth="1"/>
    <col min="14343" max="14343" width="9.28515625" style="1" customWidth="1"/>
    <col min="14344" max="14344" width="8.42578125" style="1" customWidth="1"/>
    <col min="14345" max="14345" width="9.28515625" style="1" customWidth="1"/>
    <col min="14346" max="14346" width="11.140625" style="1" customWidth="1"/>
    <col min="14347" max="14349" width="11" style="1" customWidth="1"/>
    <col min="14350" max="14350" width="10" style="1" customWidth="1"/>
    <col min="14351" max="14592" width="11.42578125" style="1"/>
    <col min="14593" max="14593" width="3.5703125" style="1" customWidth="1"/>
    <col min="14594" max="14594" width="12.140625" style="1" customWidth="1"/>
    <col min="14595" max="14595" width="7.7109375" style="1" customWidth="1"/>
    <col min="14596" max="14596" width="14.140625" style="1" customWidth="1"/>
    <col min="14597" max="14597" width="10.140625" style="1" customWidth="1"/>
    <col min="14598" max="14598" width="6.42578125" style="1" customWidth="1"/>
    <col min="14599" max="14599" width="9.28515625" style="1" customWidth="1"/>
    <col min="14600" max="14600" width="8.42578125" style="1" customWidth="1"/>
    <col min="14601" max="14601" width="9.28515625" style="1" customWidth="1"/>
    <col min="14602" max="14602" width="11.140625" style="1" customWidth="1"/>
    <col min="14603" max="14605" width="11" style="1" customWidth="1"/>
    <col min="14606" max="14606" width="10" style="1" customWidth="1"/>
    <col min="14607" max="14848" width="11.42578125" style="1"/>
    <col min="14849" max="14849" width="3.5703125" style="1" customWidth="1"/>
    <col min="14850" max="14850" width="12.140625" style="1" customWidth="1"/>
    <col min="14851" max="14851" width="7.7109375" style="1" customWidth="1"/>
    <col min="14852" max="14852" width="14.140625" style="1" customWidth="1"/>
    <col min="14853" max="14853" width="10.140625" style="1" customWidth="1"/>
    <col min="14854" max="14854" width="6.42578125" style="1" customWidth="1"/>
    <col min="14855" max="14855" width="9.28515625" style="1" customWidth="1"/>
    <col min="14856" max="14856" width="8.42578125" style="1" customWidth="1"/>
    <col min="14857" max="14857" width="9.28515625" style="1" customWidth="1"/>
    <col min="14858" max="14858" width="11.140625" style="1" customWidth="1"/>
    <col min="14859" max="14861" width="11" style="1" customWidth="1"/>
    <col min="14862" max="14862" width="10" style="1" customWidth="1"/>
    <col min="14863" max="15104" width="11.42578125" style="1"/>
    <col min="15105" max="15105" width="3.5703125" style="1" customWidth="1"/>
    <col min="15106" max="15106" width="12.140625" style="1" customWidth="1"/>
    <col min="15107" max="15107" width="7.7109375" style="1" customWidth="1"/>
    <col min="15108" max="15108" width="14.140625" style="1" customWidth="1"/>
    <col min="15109" max="15109" width="10.140625" style="1" customWidth="1"/>
    <col min="15110" max="15110" width="6.42578125" style="1" customWidth="1"/>
    <col min="15111" max="15111" width="9.28515625" style="1" customWidth="1"/>
    <col min="15112" max="15112" width="8.42578125" style="1" customWidth="1"/>
    <col min="15113" max="15113" width="9.28515625" style="1" customWidth="1"/>
    <col min="15114" max="15114" width="11.140625" style="1" customWidth="1"/>
    <col min="15115" max="15117" width="11" style="1" customWidth="1"/>
    <col min="15118" max="15118" width="10" style="1" customWidth="1"/>
    <col min="15119" max="15360" width="11.42578125" style="1"/>
    <col min="15361" max="15361" width="3.5703125" style="1" customWidth="1"/>
    <col min="15362" max="15362" width="12.140625" style="1" customWidth="1"/>
    <col min="15363" max="15363" width="7.7109375" style="1" customWidth="1"/>
    <col min="15364" max="15364" width="14.140625" style="1" customWidth="1"/>
    <col min="15365" max="15365" width="10.140625" style="1" customWidth="1"/>
    <col min="15366" max="15366" width="6.42578125" style="1" customWidth="1"/>
    <col min="15367" max="15367" width="9.28515625" style="1" customWidth="1"/>
    <col min="15368" max="15368" width="8.42578125" style="1" customWidth="1"/>
    <col min="15369" max="15369" width="9.28515625" style="1" customWidth="1"/>
    <col min="15370" max="15370" width="11.140625" style="1" customWidth="1"/>
    <col min="15371" max="15373" width="11" style="1" customWidth="1"/>
    <col min="15374" max="15374" width="10" style="1" customWidth="1"/>
    <col min="15375" max="15616" width="11.42578125" style="1"/>
    <col min="15617" max="15617" width="3.5703125" style="1" customWidth="1"/>
    <col min="15618" max="15618" width="12.140625" style="1" customWidth="1"/>
    <col min="15619" max="15619" width="7.7109375" style="1" customWidth="1"/>
    <col min="15620" max="15620" width="14.140625" style="1" customWidth="1"/>
    <col min="15621" max="15621" width="10.140625" style="1" customWidth="1"/>
    <col min="15622" max="15622" width="6.42578125" style="1" customWidth="1"/>
    <col min="15623" max="15623" width="9.28515625" style="1" customWidth="1"/>
    <col min="15624" max="15624" width="8.42578125" style="1" customWidth="1"/>
    <col min="15625" max="15625" width="9.28515625" style="1" customWidth="1"/>
    <col min="15626" max="15626" width="11.140625" style="1" customWidth="1"/>
    <col min="15627" max="15629" width="11" style="1" customWidth="1"/>
    <col min="15630" max="15630" width="10" style="1" customWidth="1"/>
    <col min="15631" max="15872" width="11.42578125" style="1"/>
    <col min="15873" max="15873" width="3.5703125" style="1" customWidth="1"/>
    <col min="15874" max="15874" width="12.140625" style="1" customWidth="1"/>
    <col min="15875" max="15875" width="7.7109375" style="1" customWidth="1"/>
    <col min="15876" max="15876" width="14.140625" style="1" customWidth="1"/>
    <col min="15877" max="15877" width="10.140625" style="1" customWidth="1"/>
    <col min="15878" max="15878" width="6.42578125" style="1" customWidth="1"/>
    <col min="15879" max="15879" width="9.28515625" style="1" customWidth="1"/>
    <col min="15880" max="15880" width="8.42578125" style="1" customWidth="1"/>
    <col min="15881" max="15881" width="9.28515625" style="1" customWidth="1"/>
    <col min="15882" max="15882" width="11.140625" style="1" customWidth="1"/>
    <col min="15883" max="15885" width="11" style="1" customWidth="1"/>
    <col min="15886" max="15886" width="10" style="1" customWidth="1"/>
    <col min="15887" max="16128" width="11.42578125" style="1"/>
    <col min="16129" max="16129" width="3.5703125" style="1" customWidth="1"/>
    <col min="16130" max="16130" width="12.140625" style="1" customWidth="1"/>
    <col min="16131" max="16131" width="7.7109375" style="1" customWidth="1"/>
    <col min="16132" max="16132" width="14.140625" style="1" customWidth="1"/>
    <col min="16133" max="16133" width="10.140625" style="1" customWidth="1"/>
    <col min="16134" max="16134" width="6.42578125" style="1" customWidth="1"/>
    <col min="16135" max="16135" width="9.28515625" style="1" customWidth="1"/>
    <col min="16136" max="16136" width="8.42578125" style="1" customWidth="1"/>
    <col min="16137" max="16137" width="9.28515625" style="1" customWidth="1"/>
    <col min="16138" max="16138" width="11.140625" style="1" customWidth="1"/>
    <col min="16139" max="16141" width="11" style="1" customWidth="1"/>
    <col min="16142" max="16142" width="10" style="1" customWidth="1"/>
    <col min="16143" max="16384" width="11.42578125" style="1"/>
  </cols>
  <sheetData>
    <row r="1" spans="1:29" x14ac:dyDescent="0.2">
      <c r="A1" s="43"/>
      <c r="B1" s="8"/>
      <c r="C1" s="8"/>
      <c r="D1" s="8"/>
      <c r="E1" s="8"/>
      <c r="F1" s="8"/>
      <c r="G1" s="8"/>
      <c r="H1" s="8"/>
      <c r="I1" s="8"/>
      <c r="J1" s="8"/>
      <c r="K1" s="108"/>
      <c r="L1" s="108"/>
      <c r="M1" s="108"/>
      <c r="N1" s="8"/>
      <c r="O1" s="156"/>
      <c r="P1" s="8"/>
      <c r="Q1" s="8"/>
      <c r="R1" s="8"/>
      <c r="S1" s="8"/>
      <c r="T1" s="8"/>
      <c r="U1" s="8"/>
      <c r="V1" s="8"/>
      <c r="W1" s="8"/>
      <c r="X1" s="8"/>
      <c r="Y1" s="8"/>
      <c r="Z1" s="8"/>
      <c r="AA1" s="8"/>
      <c r="AB1" s="8"/>
      <c r="AC1" s="8"/>
    </row>
    <row r="2" spans="1:29" x14ac:dyDescent="0.2">
      <c r="A2" s="43"/>
      <c r="B2" s="125"/>
      <c r="C2" s="125"/>
      <c r="D2" s="125"/>
      <c r="E2" s="125"/>
      <c r="F2" s="125"/>
      <c r="G2" s="125"/>
      <c r="H2" s="125"/>
      <c r="I2" s="125"/>
      <c r="J2" s="125"/>
      <c r="N2" s="43"/>
      <c r="O2" s="156"/>
      <c r="P2" s="8"/>
      <c r="Q2" s="8"/>
      <c r="R2" s="8"/>
      <c r="S2" s="8"/>
      <c r="T2" s="8"/>
      <c r="U2" s="8"/>
      <c r="V2" s="8"/>
      <c r="W2" s="8"/>
      <c r="X2" s="8"/>
      <c r="Y2" s="8"/>
      <c r="Z2" s="8"/>
      <c r="AA2" s="8"/>
      <c r="AB2" s="8"/>
      <c r="AC2" s="8"/>
    </row>
    <row r="3" spans="1:29" ht="20.25" x14ac:dyDescent="0.3">
      <c r="A3" s="3"/>
      <c r="B3" s="141" t="s">
        <v>294</v>
      </c>
      <c r="C3" s="391" t="s">
        <v>295</v>
      </c>
      <c r="D3" s="391"/>
      <c r="E3" s="4" t="s">
        <v>138</v>
      </c>
      <c r="F3" s="394" t="s">
        <v>139</v>
      </c>
      <c r="G3" s="394"/>
      <c r="H3" s="394"/>
      <c r="I3" s="394"/>
      <c r="J3" s="5" t="s">
        <v>86</v>
      </c>
      <c r="N3" s="3"/>
      <c r="O3" s="101"/>
      <c r="P3" s="8"/>
      <c r="Q3" s="8"/>
      <c r="R3" s="8"/>
      <c r="S3" s="8"/>
      <c r="T3" s="8"/>
      <c r="U3" s="8"/>
      <c r="V3" s="8"/>
      <c r="W3" s="8"/>
      <c r="X3" s="8"/>
      <c r="Y3" s="8"/>
      <c r="Z3" s="8"/>
      <c r="AA3" s="8"/>
      <c r="AB3" s="8"/>
      <c r="AC3" s="8"/>
    </row>
    <row r="4" spans="1:29" x14ac:dyDescent="0.2">
      <c r="A4" s="3"/>
      <c r="B4" s="397"/>
      <c r="C4" s="397"/>
      <c r="D4" s="398"/>
      <c r="E4" s="398"/>
      <c r="F4" s="395"/>
      <c r="G4" s="395"/>
      <c r="H4" s="395"/>
      <c r="I4" s="395"/>
      <c r="J4" s="138"/>
      <c r="N4" s="3"/>
      <c r="O4" s="101"/>
      <c r="P4" s="8"/>
      <c r="Q4" s="8"/>
      <c r="R4" s="8"/>
      <c r="S4" s="8"/>
      <c r="T4" s="8"/>
      <c r="U4" s="8"/>
      <c r="V4" s="8"/>
      <c r="W4" s="8"/>
      <c r="X4" s="8"/>
      <c r="Y4" s="8"/>
      <c r="Z4" s="8"/>
      <c r="AA4" s="8"/>
      <c r="AB4" s="8"/>
      <c r="AC4" s="8"/>
    </row>
    <row r="5" spans="1:29" x14ac:dyDescent="0.2">
      <c r="A5" s="3"/>
      <c r="B5" s="399"/>
      <c r="C5" s="399"/>
      <c r="D5" s="400">
        <f ca="1">TODAY()</f>
        <v>43467</v>
      </c>
      <c r="E5" s="400"/>
      <c r="F5" s="395" t="s">
        <v>291</v>
      </c>
      <c r="G5" s="395"/>
      <c r="H5" s="395"/>
      <c r="I5" s="395"/>
      <c r="J5" s="395"/>
      <c r="N5" s="3"/>
      <c r="O5" s="101"/>
      <c r="P5" s="8"/>
      <c r="Q5" s="8"/>
      <c r="R5" s="8"/>
      <c r="S5" s="8"/>
      <c r="T5" s="8"/>
      <c r="U5" s="8"/>
      <c r="V5" s="8"/>
      <c r="W5" s="8"/>
      <c r="X5" s="8"/>
      <c r="Y5" s="8"/>
      <c r="Z5" s="8"/>
      <c r="AA5" s="8"/>
      <c r="AB5" s="8"/>
      <c r="AC5" s="8"/>
    </row>
    <row r="6" spans="1:29" s="2" customFormat="1" ht="12" x14ac:dyDescent="0.2">
      <c r="A6" s="9"/>
      <c r="B6" s="379"/>
      <c r="C6" s="379"/>
      <c r="D6" s="379"/>
      <c r="E6" s="379"/>
      <c r="F6" s="396" t="s">
        <v>235</v>
      </c>
      <c r="G6" s="396"/>
      <c r="H6" s="396"/>
      <c r="I6" s="396"/>
      <c r="J6" s="396"/>
      <c r="K6" s="109"/>
      <c r="L6" s="109"/>
      <c r="M6" s="109"/>
      <c r="N6" s="9"/>
      <c r="O6" s="9"/>
      <c r="P6" s="9"/>
      <c r="Q6" s="9"/>
      <c r="R6" s="9"/>
      <c r="S6" s="9"/>
      <c r="T6" s="9"/>
      <c r="U6" s="9"/>
      <c r="V6" s="9"/>
      <c r="W6" s="9"/>
      <c r="X6" s="9"/>
      <c r="Y6" s="9"/>
      <c r="Z6" s="9"/>
      <c r="AA6" s="9"/>
      <c r="AB6" s="9"/>
      <c r="AC6" s="9"/>
    </row>
    <row r="7" spans="1:29" s="2" customFormat="1" thickBot="1" x14ac:dyDescent="0.25">
      <c r="A7" s="9"/>
      <c r="B7" s="103"/>
      <c r="C7" s="103"/>
      <c r="D7" s="103"/>
      <c r="E7" s="103"/>
      <c r="F7" s="104"/>
      <c r="G7" s="104"/>
      <c r="H7" s="104"/>
      <c r="I7" s="104"/>
      <c r="J7" s="104"/>
      <c r="K7" s="109"/>
      <c r="L7" s="109"/>
      <c r="M7" s="109"/>
      <c r="N7" s="9"/>
      <c r="O7" s="9"/>
      <c r="P7" s="9"/>
      <c r="Q7" s="9"/>
      <c r="R7" s="9"/>
      <c r="S7" s="9"/>
      <c r="T7" s="9"/>
      <c r="U7" s="9"/>
      <c r="V7" s="9"/>
      <c r="W7" s="9"/>
      <c r="X7" s="9"/>
      <c r="Y7" s="9"/>
      <c r="Z7" s="9"/>
      <c r="AA7" s="9"/>
      <c r="AB7" s="9"/>
      <c r="AC7" s="9"/>
    </row>
    <row r="8" spans="1:29" ht="14.25" thickTop="1" thickBot="1" x14ac:dyDescent="0.25">
      <c r="A8" s="3"/>
      <c r="B8" s="10" t="s">
        <v>299</v>
      </c>
      <c r="C8" s="263"/>
      <c r="D8" s="264" t="str">
        <f>D35</f>
        <v>Virement</v>
      </c>
      <c r="E8" s="11" t="s">
        <v>244</v>
      </c>
      <c r="F8" s="12"/>
      <c r="G8" s="390" t="s">
        <v>140</v>
      </c>
      <c r="H8" s="390"/>
      <c r="I8" s="388">
        <f ca="1">SUM(D5+10)</f>
        <v>43477</v>
      </c>
      <c r="J8" s="389"/>
      <c r="N8" s="3"/>
      <c r="O8" s="101"/>
      <c r="P8" s="8"/>
      <c r="Q8" s="8"/>
      <c r="R8" s="8"/>
      <c r="S8" s="8"/>
      <c r="T8" s="8"/>
      <c r="U8" s="8"/>
      <c r="V8" s="8"/>
      <c r="W8" s="8"/>
      <c r="X8" s="8"/>
      <c r="Y8" s="8"/>
      <c r="Z8" s="8"/>
      <c r="AA8" s="8"/>
      <c r="AB8" s="8"/>
      <c r="AC8" s="8"/>
    </row>
    <row r="9" spans="1:29" ht="13.5" thickBot="1" x14ac:dyDescent="0.25">
      <c r="A9" s="3"/>
      <c r="B9" s="137" t="s">
        <v>141</v>
      </c>
      <c r="C9" s="380"/>
      <c r="D9" s="380"/>
      <c r="E9" s="380"/>
      <c r="F9" s="380"/>
      <c r="G9" s="380"/>
      <c r="H9" s="380"/>
      <c r="I9" s="380"/>
      <c r="J9" s="381"/>
      <c r="N9" s="3"/>
      <c r="O9" s="101"/>
      <c r="P9" s="8"/>
      <c r="Q9" s="8"/>
      <c r="R9" s="8"/>
      <c r="S9" s="8"/>
      <c r="T9" s="8"/>
      <c r="U9" s="8"/>
      <c r="V9" s="8"/>
      <c r="W9" s="8"/>
      <c r="X9" s="8"/>
      <c r="Y9" s="8"/>
      <c r="Z9" s="8"/>
      <c r="AA9" s="8"/>
      <c r="AB9" s="8"/>
      <c r="AC9" s="8"/>
    </row>
    <row r="10" spans="1:29" ht="14.25" thickTop="1" thickBot="1" x14ac:dyDescent="0.25">
      <c r="A10" s="3"/>
      <c r="B10" s="131" t="str">
        <f>B3</f>
        <v>Facture</v>
      </c>
      <c r="C10" s="132" t="s">
        <v>296</v>
      </c>
      <c r="D10" s="134"/>
      <c r="E10" s="135" t="str">
        <f>IF(D10&lt;&gt;"",D5+30,"")</f>
        <v/>
      </c>
      <c r="F10" s="382"/>
      <c r="G10" s="382"/>
      <c r="H10" s="136" t="s">
        <v>298</v>
      </c>
      <c r="I10" s="392">
        <f ca="1">TODAY()</f>
        <v>43467</v>
      </c>
      <c r="J10" s="393"/>
      <c r="K10" s="126"/>
      <c r="L10" s="126"/>
      <c r="M10" s="126"/>
      <c r="N10" s="124"/>
      <c r="O10" s="101"/>
      <c r="P10" s="8"/>
      <c r="Q10" s="8"/>
      <c r="R10" s="8"/>
      <c r="S10" s="8"/>
      <c r="T10" s="8"/>
      <c r="U10" s="8"/>
      <c r="V10" s="8"/>
      <c r="W10" s="8"/>
      <c r="X10" s="8"/>
      <c r="Y10" s="8"/>
      <c r="Z10" s="8"/>
      <c r="AA10" s="8"/>
      <c r="AB10" s="8"/>
      <c r="AC10" s="8"/>
    </row>
    <row r="11" spans="1:29" ht="23.25" thickBot="1" x14ac:dyDescent="0.25">
      <c r="A11" s="3"/>
      <c r="B11" s="13" t="s">
        <v>145</v>
      </c>
      <c r="C11" s="14" t="s">
        <v>146</v>
      </c>
      <c r="D11" s="383" t="s">
        <v>147</v>
      </c>
      <c r="E11" s="384"/>
      <c r="F11" s="15" t="s">
        <v>148</v>
      </c>
      <c r="G11" s="16" t="s">
        <v>149</v>
      </c>
      <c r="H11" s="383" t="s">
        <v>150</v>
      </c>
      <c r="I11" s="385"/>
      <c r="J11" s="17" t="s">
        <v>151</v>
      </c>
      <c r="K11" s="133" t="s">
        <v>292</v>
      </c>
      <c r="L11" s="133"/>
      <c r="N11" s="3"/>
      <c r="O11" s="101"/>
      <c r="P11" s="8"/>
      <c r="Q11" s="8"/>
      <c r="R11" s="8"/>
      <c r="S11" s="8"/>
      <c r="T11" s="8"/>
      <c r="U11" s="8"/>
      <c r="V11" s="8"/>
      <c r="W11" s="8"/>
      <c r="X11" s="8"/>
      <c r="Y11" s="8"/>
      <c r="Z11" s="8"/>
      <c r="AA11" s="8"/>
      <c r="AB11" s="8"/>
      <c r="AC11" s="8"/>
    </row>
    <row r="12" spans="1:29" ht="13.5" thickBot="1" x14ac:dyDescent="0.25">
      <c r="A12" s="3"/>
      <c r="B12" s="18" t="str">
        <f t="shared" ref="B12:B32" ca="1" si="0">FormP</f>
        <v/>
      </c>
      <c r="C12" s="19"/>
      <c r="D12" s="386"/>
      <c r="E12" s="387"/>
      <c r="F12" s="56" t="s">
        <v>300</v>
      </c>
      <c r="G12" s="20" t="str">
        <f t="shared" ref="G12:G24" ca="1" si="1">IF(B12&lt;&gt;"",VLOOKUP(B12,CodeDP,4,FALSE),"")</f>
        <v/>
      </c>
      <c r="H12" s="21"/>
      <c r="I12" s="22" t="str">
        <f t="shared" ref="I12:I32" si="2">IF(AND(C12&lt;&gt;"",D12&lt;&gt;"",H12),C12*G12*H12,"")</f>
        <v/>
      </c>
      <c r="J12" s="23" t="str">
        <f t="shared" ref="J12:J32" ca="1" si="3">IF(AND(B12&lt;&gt;"",G12&lt;&gt;"",F12&lt;&gt;""),(G12*C12)-I12,"")</f>
        <v/>
      </c>
      <c r="K12" s="139" t="s">
        <v>293</v>
      </c>
      <c r="L12" s="140" t="s">
        <v>297</v>
      </c>
      <c r="N12" s="3"/>
      <c r="O12" s="101"/>
      <c r="P12" s="8"/>
      <c r="Q12" s="8"/>
      <c r="R12" s="8"/>
      <c r="S12" s="8"/>
      <c r="T12" s="8"/>
      <c r="U12" s="8"/>
      <c r="V12" s="8"/>
      <c r="W12" s="8"/>
      <c r="X12" s="8"/>
      <c r="Y12" s="8"/>
      <c r="Z12" s="8"/>
      <c r="AA12" s="8"/>
      <c r="AB12" s="8"/>
      <c r="AC12" s="8"/>
    </row>
    <row r="13" spans="1:29" x14ac:dyDescent="0.2">
      <c r="A13" s="3"/>
      <c r="B13" s="18" t="str">
        <f t="shared" ca="1" si="0"/>
        <v/>
      </c>
      <c r="C13" s="19"/>
      <c r="D13" s="377"/>
      <c r="E13" s="378"/>
      <c r="F13" s="57" t="str">
        <f>IF(AND(C13&lt;&gt;"",D13&lt;&gt;""),$F$12,"")</f>
        <v/>
      </c>
      <c r="G13" s="20" t="str">
        <f t="shared" ca="1" si="1"/>
        <v/>
      </c>
      <c r="H13" s="21"/>
      <c r="I13" s="22" t="str">
        <f t="shared" si="2"/>
        <v/>
      </c>
      <c r="J13" s="23" t="str">
        <f t="shared" ca="1" si="3"/>
        <v/>
      </c>
      <c r="K13" s="140" t="s">
        <v>294</v>
      </c>
      <c r="L13" s="110"/>
      <c r="N13" s="3"/>
      <c r="O13" s="101"/>
      <c r="P13" s="8"/>
      <c r="Q13" s="8"/>
      <c r="R13" s="8"/>
      <c r="S13" s="8"/>
      <c r="T13" s="8"/>
      <c r="U13" s="8"/>
      <c r="V13" s="8"/>
      <c r="W13" s="8"/>
      <c r="X13" s="8"/>
      <c r="Y13" s="8"/>
      <c r="Z13" s="8"/>
      <c r="AA13" s="8"/>
      <c r="AB13" s="8"/>
      <c r="AC13" s="8"/>
    </row>
    <row r="14" spans="1:29" x14ac:dyDescent="0.2">
      <c r="A14" s="3"/>
      <c r="B14" s="18" t="str">
        <f t="shared" ca="1" si="0"/>
        <v/>
      </c>
      <c r="C14" s="19"/>
      <c r="D14" s="377"/>
      <c r="E14" s="378"/>
      <c r="F14" s="57" t="str">
        <f t="shared" ref="F14:F34" si="4">IF(AND(C14&lt;&gt;"",D14&lt;&gt;""),$F$12,"")</f>
        <v/>
      </c>
      <c r="G14" s="20" t="str">
        <f t="shared" ca="1" si="1"/>
        <v/>
      </c>
      <c r="H14" s="21"/>
      <c r="I14" s="22" t="str">
        <f t="shared" si="2"/>
        <v/>
      </c>
      <c r="J14" s="23" t="str">
        <f t="shared" ca="1" si="3"/>
        <v/>
      </c>
      <c r="L14" s="110"/>
      <c r="M14" s="110"/>
      <c r="N14" s="3"/>
      <c r="O14" s="101"/>
      <c r="P14" s="8"/>
      <c r="Q14" s="8"/>
      <c r="R14" s="8"/>
      <c r="S14" s="8"/>
      <c r="T14" s="8"/>
      <c r="U14" s="8"/>
      <c r="V14" s="8"/>
      <c r="W14" s="8"/>
      <c r="X14" s="8"/>
      <c r="Y14" s="8"/>
      <c r="Z14" s="8"/>
      <c r="AA14" s="8"/>
      <c r="AB14" s="8"/>
      <c r="AC14" s="8"/>
    </row>
    <row r="15" spans="1:29" x14ac:dyDescent="0.2">
      <c r="A15" s="3"/>
      <c r="B15" s="18" t="str">
        <f t="shared" ca="1" si="0"/>
        <v/>
      </c>
      <c r="C15" s="19"/>
      <c r="D15" s="377"/>
      <c r="E15" s="378"/>
      <c r="F15" s="57" t="str">
        <f t="shared" si="4"/>
        <v/>
      </c>
      <c r="G15" s="20" t="str">
        <f t="shared" ca="1" si="1"/>
        <v/>
      </c>
      <c r="H15" s="21"/>
      <c r="I15" s="22" t="str">
        <f t="shared" si="2"/>
        <v/>
      </c>
      <c r="J15" s="23" t="str">
        <f t="shared" ca="1" si="3"/>
        <v/>
      </c>
      <c r="L15" s="110"/>
      <c r="M15" s="110"/>
      <c r="N15" s="3"/>
      <c r="O15" s="101"/>
      <c r="P15" s="8"/>
      <c r="Q15" s="8"/>
      <c r="R15" s="8"/>
      <c r="S15" s="8"/>
      <c r="T15" s="8"/>
      <c r="U15" s="8"/>
      <c r="V15" s="8"/>
      <c r="W15" s="8"/>
      <c r="X15" s="8"/>
      <c r="Y15" s="8"/>
      <c r="Z15" s="8"/>
      <c r="AA15" s="8"/>
      <c r="AB15" s="8"/>
      <c r="AC15" s="8"/>
    </row>
    <row r="16" spans="1:29" x14ac:dyDescent="0.2">
      <c r="A16" s="3"/>
      <c r="B16" s="18" t="str">
        <f t="shared" ca="1" si="0"/>
        <v/>
      </c>
      <c r="C16" s="19"/>
      <c r="D16" s="377"/>
      <c r="E16" s="378"/>
      <c r="F16" s="57" t="str">
        <f t="shared" si="4"/>
        <v/>
      </c>
      <c r="G16" s="20" t="str">
        <f t="shared" ca="1" si="1"/>
        <v/>
      </c>
      <c r="H16" s="21"/>
      <c r="I16" s="22" t="str">
        <f t="shared" si="2"/>
        <v/>
      </c>
      <c r="J16" s="23" t="str">
        <f t="shared" ca="1" si="3"/>
        <v/>
      </c>
      <c r="K16" s="111"/>
      <c r="L16" s="111"/>
      <c r="M16" s="111"/>
      <c r="N16" s="3"/>
      <c r="O16" s="101"/>
      <c r="P16" s="8"/>
      <c r="Q16" s="8"/>
      <c r="R16" s="8"/>
      <c r="S16" s="8"/>
      <c r="T16" s="8"/>
      <c r="U16" s="8"/>
      <c r="V16" s="8"/>
      <c r="W16" s="8"/>
      <c r="X16" s="8"/>
      <c r="Y16" s="8"/>
      <c r="Z16" s="8"/>
      <c r="AA16" s="8"/>
      <c r="AB16" s="8"/>
      <c r="AC16" s="8"/>
    </row>
    <row r="17" spans="1:29" x14ac:dyDescent="0.2">
      <c r="A17" s="3"/>
      <c r="B17" s="18" t="str">
        <f t="shared" ca="1" si="0"/>
        <v/>
      </c>
      <c r="C17" s="19"/>
      <c r="D17" s="377"/>
      <c r="E17" s="378"/>
      <c r="F17" s="57" t="str">
        <f t="shared" ref="F17:F22" si="5">IF(AND(C17&lt;&gt;"",D17&lt;&gt;""),$F$12,"")</f>
        <v/>
      </c>
      <c r="G17" s="20" t="str">
        <f t="shared" ref="G17:G22" ca="1" si="6">IF(B17&lt;&gt;"",VLOOKUP(B17,CodeDP,4,FALSE),"")</f>
        <v/>
      </c>
      <c r="H17" s="21"/>
      <c r="I17" s="22" t="str">
        <f t="shared" ref="I17:I22" si="7">IF(AND(C17&lt;&gt;"",D17&lt;&gt;"",H17),C17*G17*H17,"")</f>
        <v/>
      </c>
      <c r="J17" s="23" t="str">
        <f t="shared" ref="J17:J22" ca="1" si="8">IF(AND(B17&lt;&gt;"",G17&lt;&gt;"",F17&lt;&gt;""),(G17*C17)-I17,"")</f>
        <v/>
      </c>
      <c r="K17" s="112" t="s">
        <v>142</v>
      </c>
      <c r="L17" s="113" t="s">
        <v>143</v>
      </c>
      <c r="M17" s="113" t="s">
        <v>144</v>
      </c>
      <c r="N17" s="3"/>
      <c r="O17" s="101"/>
      <c r="P17" s="8"/>
      <c r="Q17" s="8"/>
      <c r="R17" s="8"/>
      <c r="S17" s="8"/>
      <c r="T17" s="8"/>
      <c r="U17" s="8"/>
      <c r="V17" s="8"/>
      <c r="W17" s="8"/>
      <c r="X17" s="8"/>
      <c r="Y17" s="8"/>
      <c r="Z17" s="8"/>
      <c r="AA17" s="8"/>
      <c r="AB17" s="8"/>
      <c r="AC17" s="8"/>
    </row>
    <row r="18" spans="1:29" x14ac:dyDescent="0.2">
      <c r="A18" s="3"/>
      <c r="B18" s="18" t="str">
        <f t="shared" ca="1" si="0"/>
        <v/>
      </c>
      <c r="C18" s="19"/>
      <c r="D18" s="377"/>
      <c r="E18" s="378"/>
      <c r="F18" s="57" t="str">
        <f t="shared" si="5"/>
        <v/>
      </c>
      <c r="G18" s="20" t="str">
        <f t="shared" ca="1" si="6"/>
        <v/>
      </c>
      <c r="H18" s="21"/>
      <c r="I18" s="22" t="str">
        <f t="shared" si="7"/>
        <v/>
      </c>
      <c r="J18" s="23" t="str">
        <f t="shared" ca="1" si="8"/>
        <v/>
      </c>
      <c r="K18" s="114"/>
      <c r="L18" s="115"/>
      <c r="M18" s="115"/>
      <c r="N18" s="3"/>
      <c r="O18" s="101"/>
      <c r="P18" s="8"/>
      <c r="Q18" s="8"/>
      <c r="R18" s="8"/>
      <c r="S18" s="8"/>
      <c r="T18" s="8"/>
      <c r="U18" s="8"/>
      <c r="V18" s="8"/>
      <c r="W18" s="8"/>
      <c r="X18" s="8"/>
      <c r="Y18" s="8"/>
      <c r="Z18" s="8"/>
      <c r="AA18" s="8"/>
      <c r="AB18" s="8"/>
      <c r="AC18" s="8"/>
    </row>
    <row r="19" spans="1:29" x14ac:dyDescent="0.2">
      <c r="A19" s="3"/>
      <c r="B19" s="18" t="str">
        <f t="shared" ca="1" si="0"/>
        <v/>
      </c>
      <c r="C19" s="19"/>
      <c r="D19" s="377"/>
      <c r="E19" s="378"/>
      <c r="F19" s="57" t="str">
        <f t="shared" si="5"/>
        <v/>
      </c>
      <c r="G19" s="20" t="str">
        <f t="shared" ca="1" si="6"/>
        <v/>
      </c>
      <c r="H19" s="21"/>
      <c r="I19" s="22" t="str">
        <f t="shared" si="7"/>
        <v/>
      </c>
      <c r="J19" s="23" t="str">
        <f t="shared" ca="1" si="8"/>
        <v/>
      </c>
      <c r="K19" s="116">
        <f>IF('DonnesP-Verdello'!C3,'DonnesP-Verdello'!C3,"")</f>
        <v>0.1</v>
      </c>
      <c r="L19" s="116">
        <f>IF('DonnesP-Verdello'!C4,'DonnesP-Verdello'!C4,"")</f>
        <v>0.2</v>
      </c>
      <c r="M19" s="117" t="s">
        <v>152</v>
      </c>
      <c r="N19" s="3"/>
      <c r="O19" s="101"/>
      <c r="P19" s="8"/>
      <c r="Q19" s="8"/>
      <c r="R19" s="8"/>
      <c r="S19" s="8"/>
      <c r="T19" s="8"/>
      <c r="U19" s="8"/>
      <c r="V19" s="8"/>
      <c r="W19" s="8"/>
      <c r="X19" s="8"/>
      <c r="Y19" s="8"/>
      <c r="Z19" s="8"/>
      <c r="AA19" s="8"/>
      <c r="AB19" s="8"/>
      <c r="AC19" s="8"/>
    </row>
    <row r="20" spans="1:29" x14ac:dyDescent="0.2">
      <c r="A20" s="3"/>
      <c r="B20" s="18" t="str">
        <f t="shared" ca="1" si="0"/>
        <v/>
      </c>
      <c r="C20" s="19"/>
      <c r="D20" s="377"/>
      <c r="E20" s="378"/>
      <c r="F20" s="57" t="str">
        <f t="shared" si="5"/>
        <v/>
      </c>
      <c r="G20" s="20" t="str">
        <f t="shared" ca="1" si="6"/>
        <v/>
      </c>
      <c r="H20" s="21"/>
      <c r="I20" s="22" t="str">
        <f t="shared" si="7"/>
        <v/>
      </c>
      <c r="J20" s="23" t="str">
        <f t="shared" ca="1" si="8"/>
        <v/>
      </c>
      <c r="K20" s="118" t="str">
        <f t="shared" ref="K20:K42" ca="1" si="9">IF(AND(J12&lt;&gt;"",F12="P"),J12,"")</f>
        <v/>
      </c>
      <c r="L20" s="118" t="str">
        <f t="shared" ref="L20:L42" ca="1" si="10">IF(AND(J12&lt;&gt;"",F12="V"),J12,"")</f>
        <v/>
      </c>
      <c r="M20" s="118" t="str">
        <f t="shared" ref="M20:M40" ca="1" si="11">IF(AND(J12&lt;&gt;"",F12=0),J12,"")</f>
        <v/>
      </c>
      <c r="N20" s="3"/>
      <c r="O20" s="101"/>
      <c r="P20" s="8"/>
      <c r="Q20" s="8"/>
      <c r="R20" s="8"/>
      <c r="S20" s="8"/>
      <c r="T20" s="8"/>
      <c r="U20" s="8"/>
      <c r="V20" s="8"/>
      <c r="W20" s="8"/>
      <c r="X20" s="8"/>
      <c r="Y20" s="8"/>
      <c r="Z20" s="8"/>
      <c r="AA20" s="8"/>
      <c r="AB20" s="8"/>
      <c r="AC20" s="8"/>
    </row>
    <row r="21" spans="1:29" x14ac:dyDescent="0.2">
      <c r="A21" s="3"/>
      <c r="B21" s="18" t="str">
        <f t="shared" ca="1" si="0"/>
        <v/>
      </c>
      <c r="C21" s="19"/>
      <c r="D21" s="377"/>
      <c r="E21" s="378"/>
      <c r="F21" s="57" t="str">
        <f t="shared" si="5"/>
        <v/>
      </c>
      <c r="G21" s="20" t="str">
        <f t="shared" ca="1" si="6"/>
        <v/>
      </c>
      <c r="H21" s="21"/>
      <c r="I21" s="22" t="str">
        <f t="shared" si="7"/>
        <v/>
      </c>
      <c r="J21" s="23" t="str">
        <f t="shared" ca="1" si="8"/>
        <v/>
      </c>
      <c r="K21" s="118" t="str">
        <f t="shared" ca="1" si="9"/>
        <v/>
      </c>
      <c r="L21" s="118" t="str">
        <f t="shared" ca="1" si="10"/>
        <v/>
      </c>
      <c r="M21" s="118" t="str">
        <f t="shared" ca="1" si="11"/>
        <v/>
      </c>
      <c r="N21" s="3"/>
      <c r="O21" s="101"/>
      <c r="P21" s="8"/>
      <c r="Q21" s="8"/>
      <c r="R21" s="8"/>
      <c r="S21" s="8"/>
      <c r="T21" s="8"/>
      <c r="U21" s="8"/>
      <c r="V21" s="8"/>
      <c r="W21" s="8"/>
      <c r="X21" s="8"/>
      <c r="Y21" s="8"/>
      <c r="Z21" s="8"/>
      <c r="AA21" s="8"/>
      <c r="AB21" s="8"/>
      <c r="AC21" s="8"/>
    </row>
    <row r="22" spans="1:29" x14ac:dyDescent="0.2">
      <c r="A22" s="3"/>
      <c r="B22" s="18" t="str">
        <f t="shared" ca="1" si="0"/>
        <v/>
      </c>
      <c r="C22" s="19"/>
      <c r="D22" s="377"/>
      <c r="E22" s="378"/>
      <c r="F22" s="57" t="str">
        <f t="shared" si="5"/>
        <v/>
      </c>
      <c r="G22" s="20" t="str">
        <f t="shared" ca="1" si="6"/>
        <v/>
      </c>
      <c r="H22" s="21"/>
      <c r="I22" s="22" t="str">
        <f t="shared" si="7"/>
        <v/>
      </c>
      <c r="J22" s="23" t="str">
        <f t="shared" ca="1" si="8"/>
        <v/>
      </c>
      <c r="K22" s="118" t="str">
        <f t="shared" ca="1" si="9"/>
        <v/>
      </c>
      <c r="L22" s="118" t="str">
        <f t="shared" ca="1" si="10"/>
        <v/>
      </c>
      <c r="M22" s="118" t="str">
        <f t="shared" ca="1" si="11"/>
        <v/>
      </c>
      <c r="N22" s="3"/>
      <c r="O22" s="101"/>
      <c r="P22" s="8"/>
      <c r="Q22" s="8"/>
      <c r="R22" s="8"/>
      <c r="S22" s="8"/>
      <c r="T22" s="8"/>
      <c r="U22" s="8"/>
      <c r="V22" s="8"/>
      <c r="W22" s="8"/>
      <c r="X22" s="8"/>
      <c r="Y22" s="8"/>
      <c r="Z22" s="8"/>
      <c r="AA22" s="8"/>
      <c r="AB22" s="8"/>
      <c r="AC22" s="8"/>
    </row>
    <row r="23" spans="1:29" x14ac:dyDescent="0.2">
      <c r="A23" s="3"/>
      <c r="B23" s="18" t="str">
        <f t="shared" ca="1" si="0"/>
        <v/>
      </c>
      <c r="C23" s="19"/>
      <c r="D23" s="377"/>
      <c r="E23" s="378"/>
      <c r="F23" s="57" t="str">
        <f t="shared" si="4"/>
        <v/>
      </c>
      <c r="G23" s="20" t="str">
        <f t="shared" ca="1" si="1"/>
        <v/>
      </c>
      <c r="H23" s="21"/>
      <c r="I23" s="22" t="str">
        <f t="shared" si="2"/>
        <v/>
      </c>
      <c r="J23" s="23" t="str">
        <f t="shared" ca="1" si="3"/>
        <v/>
      </c>
      <c r="K23" s="118" t="str">
        <f t="shared" ca="1" si="9"/>
        <v/>
      </c>
      <c r="L23" s="118" t="str">
        <f t="shared" ca="1" si="10"/>
        <v/>
      </c>
      <c r="M23" s="118" t="str">
        <f t="shared" ca="1" si="11"/>
        <v/>
      </c>
      <c r="N23" s="3"/>
      <c r="O23" s="101"/>
      <c r="P23" s="8"/>
      <c r="Q23" s="8"/>
      <c r="R23" s="8"/>
      <c r="S23" s="8"/>
      <c r="T23" s="8"/>
      <c r="U23" s="8"/>
      <c r="V23" s="8"/>
      <c r="W23" s="8"/>
      <c r="X23" s="8"/>
      <c r="Y23" s="8"/>
      <c r="Z23" s="8"/>
      <c r="AA23" s="8"/>
      <c r="AB23" s="8"/>
      <c r="AC23" s="8"/>
    </row>
    <row r="24" spans="1:29" x14ac:dyDescent="0.2">
      <c r="A24" s="3"/>
      <c r="B24" s="18" t="str">
        <f t="shared" ca="1" si="0"/>
        <v/>
      </c>
      <c r="C24" s="19"/>
      <c r="D24" s="377"/>
      <c r="E24" s="378"/>
      <c r="F24" s="57" t="str">
        <f t="shared" si="4"/>
        <v/>
      </c>
      <c r="G24" s="20" t="str">
        <f t="shared" ca="1" si="1"/>
        <v/>
      </c>
      <c r="H24" s="21"/>
      <c r="I24" s="22" t="str">
        <f t="shared" si="2"/>
        <v/>
      </c>
      <c r="J24" s="23" t="str">
        <f t="shared" ca="1" si="3"/>
        <v/>
      </c>
      <c r="K24" s="118" t="str">
        <f t="shared" ca="1" si="9"/>
        <v/>
      </c>
      <c r="L24" s="118" t="str">
        <f t="shared" ca="1" si="10"/>
        <v/>
      </c>
      <c r="M24" s="118" t="str">
        <f t="shared" ca="1" si="11"/>
        <v/>
      </c>
      <c r="N24" s="3"/>
      <c r="O24" s="101"/>
      <c r="P24" s="8"/>
      <c r="Q24" s="8"/>
      <c r="R24" s="8"/>
      <c r="S24" s="8"/>
      <c r="T24" s="8"/>
      <c r="U24" s="8"/>
      <c r="V24" s="8"/>
      <c r="W24" s="8"/>
      <c r="X24" s="8"/>
      <c r="Y24" s="8"/>
      <c r="Z24" s="8"/>
      <c r="AA24" s="8"/>
      <c r="AB24" s="8"/>
      <c r="AC24" s="8"/>
    </row>
    <row r="25" spans="1:29" x14ac:dyDescent="0.2">
      <c r="A25" s="3"/>
      <c r="B25" s="18" t="str">
        <f t="shared" ca="1" si="0"/>
        <v/>
      </c>
      <c r="C25" s="19"/>
      <c r="D25" s="377"/>
      <c r="E25" s="378"/>
      <c r="F25" s="57" t="str">
        <f t="shared" si="4"/>
        <v/>
      </c>
      <c r="G25" s="20" t="str">
        <f t="shared" ref="G25:G32" ca="1" si="12">IF(B25&lt;&gt;"",VLOOKUP(B25,CodeDP,4,FALSE),"")</f>
        <v/>
      </c>
      <c r="H25" s="21"/>
      <c r="I25" s="22" t="str">
        <f t="shared" si="2"/>
        <v/>
      </c>
      <c r="J25" s="23" t="str">
        <f t="shared" ca="1" si="3"/>
        <v/>
      </c>
      <c r="K25" s="118" t="str">
        <f t="shared" ref="K25:K30" ca="1" si="13">IF(AND(J17&lt;&gt;"",F17="P"),J17,"")</f>
        <v/>
      </c>
      <c r="L25" s="118" t="str">
        <f t="shared" ref="L25:L30" ca="1" si="14">IF(AND(J17&lt;&gt;"",F17="V"),J17,"")</f>
        <v/>
      </c>
      <c r="M25" s="118" t="str">
        <f t="shared" ref="M25:M30" ca="1" si="15">IF(AND(J17&lt;&gt;"",F17=0),J17,"")</f>
        <v/>
      </c>
      <c r="N25" s="3"/>
      <c r="O25" s="101"/>
      <c r="P25" s="8"/>
      <c r="Q25" s="8"/>
      <c r="R25" s="8"/>
      <c r="S25" s="8"/>
      <c r="T25" s="8"/>
      <c r="U25" s="8"/>
      <c r="V25" s="8"/>
      <c r="W25" s="8"/>
      <c r="X25" s="8"/>
      <c r="Y25" s="8"/>
      <c r="Z25" s="8"/>
      <c r="AA25" s="8"/>
      <c r="AB25" s="8"/>
      <c r="AC25" s="8"/>
    </row>
    <row r="26" spans="1:29" x14ac:dyDescent="0.2">
      <c r="A26" s="3"/>
      <c r="B26" s="18" t="str">
        <f t="shared" ca="1" si="0"/>
        <v/>
      </c>
      <c r="C26" s="19"/>
      <c r="D26" s="377"/>
      <c r="E26" s="378"/>
      <c r="F26" s="57" t="str">
        <f t="shared" si="4"/>
        <v/>
      </c>
      <c r="G26" s="20" t="str">
        <f t="shared" ca="1" si="12"/>
        <v/>
      </c>
      <c r="H26" s="21"/>
      <c r="I26" s="22" t="str">
        <f t="shared" si="2"/>
        <v/>
      </c>
      <c r="J26" s="23" t="str">
        <f t="shared" ca="1" si="3"/>
        <v/>
      </c>
      <c r="K26" s="118" t="str">
        <f t="shared" ca="1" si="13"/>
        <v/>
      </c>
      <c r="L26" s="118" t="str">
        <f t="shared" ca="1" si="14"/>
        <v/>
      </c>
      <c r="M26" s="118" t="str">
        <f t="shared" ca="1" si="15"/>
        <v/>
      </c>
      <c r="N26" s="3"/>
      <c r="O26" s="101"/>
      <c r="P26" s="8"/>
      <c r="Q26" s="8"/>
      <c r="R26" s="8"/>
      <c r="S26" s="8"/>
      <c r="T26" s="8"/>
      <c r="U26" s="8"/>
      <c r="V26" s="8"/>
      <c r="W26" s="8"/>
      <c r="X26" s="8"/>
      <c r="Y26" s="8"/>
      <c r="Z26" s="8"/>
      <c r="AA26" s="8"/>
      <c r="AB26" s="8"/>
      <c r="AC26" s="8"/>
    </row>
    <row r="27" spans="1:29" x14ac:dyDescent="0.2">
      <c r="A27" s="3"/>
      <c r="B27" s="18" t="str">
        <f t="shared" ca="1" si="0"/>
        <v/>
      </c>
      <c r="C27" s="19"/>
      <c r="D27" s="377"/>
      <c r="E27" s="378"/>
      <c r="F27" s="57" t="str">
        <f t="shared" si="4"/>
        <v/>
      </c>
      <c r="G27" s="20" t="str">
        <f t="shared" ca="1" si="12"/>
        <v/>
      </c>
      <c r="H27" s="21"/>
      <c r="I27" s="22" t="str">
        <f t="shared" si="2"/>
        <v/>
      </c>
      <c r="J27" s="23" t="str">
        <f t="shared" ca="1" si="3"/>
        <v/>
      </c>
      <c r="K27" s="118" t="str">
        <f t="shared" ca="1" si="13"/>
        <v/>
      </c>
      <c r="L27" s="118" t="str">
        <f t="shared" ca="1" si="14"/>
        <v/>
      </c>
      <c r="M27" s="118" t="str">
        <f t="shared" ca="1" si="15"/>
        <v/>
      </c>
      <c r="N27" s="3"/>
      <c r="O27" s="101"/>
      <c r="P27" s="8"/>
      <c r="Q27" s="8"/>
      <c r="R27" s="8"/>
      <c r="S27" s="8"/>
      <c r="T27" s="8"/>
      <c r="U27" s="8"/>
      <c r="V27" s="8"/>
      <c r="W27" s="8"/>
      <c r="X27" s="8"/>
      <c r="Y27" s="8"/>
      <c r="Z27" s="8"/>
      <c r="AA27" s="8"/>
      <c r="AB27" s="8"/>
      <c r="AC27" s="8"/>
    </row>
    <row r="28" spans="1:29" x14ac:dyDescent="0.2">
      <c r="A28" s="3"/>
      <c r="B28" s="18" t="str">
        <f t="shared" ca="1" si="0"/>
        <v/>
      </c>
      <c r="C28" s="19"/>
      <c r="D28" s="377"/>
      <c r="E28" s="378"/>
      <c r="F28" s="57" t="str">
        <f t="shared" si="4"/>
        <v/>
      </c>
      <c r="G28" s="20" t="str">
        <f t="shared" ca="1" si="12"/>
        <v/>
      </c>
      <c r="H28" s="21"/>
      <c r="I28" s="22" t="str">
        <f t="shared" si="2"/>
        <v/>
      </c>
      <c r="J28" s="23" t="str">
        <f t="shared" ca="1" si="3"/>
        <v/>
      </c>
      <c r="K28" s="118" t="str">
        <f t="shared" ca="1" si="13"/>
        <v/>
      </c>
      <c r="L28" s="118" t="str">
        <f t="shared" ca="1" si="14"/>
        <v/>
      </c>
      <c r="M28" s="118" t="str">
        <f t="shared" ca="1" si="15"/>
        <v/>
      </c>
      <c r="N28" s="3"/>
      <c r="O28" s="101"/>
      <c r="P28" s="8"/>
      <c r="Q28" s="8"/>
      <c r="R28" s="8"/>
      <c r="S28" s="8"/>
      <c r="T28" s="8"/>
      <c r="U28" s="8"/>
      <c r="V28" s="8"/>
      <c r="W28" s="8"/>
      <c r="X28" s="8"/>
      <c r="Y28" s="8"/>
      <c r="Z28" s="8"/>
      <c r="AA28" s="8"/>
      <c r="AB28" s="8"/>
      <c r="AC28" s="8"/>
    </row>
    <row r="29" spans="1:29" x14ac:dyDescent="0.2">
      <c r="A29" s="3"/>
      <c r="B29" s="18" t="str">
        <f t="shared" ca="1" si="0"/>
        <v/>
      </c>
      <c r="C29" s="19"/>
      <c r="D29" s="377"/>
      <c r="E29" s="378"/>
      <c r="F29" s="57" t="str">
        <f t="shared" si="4"/>
        <v/>
      </c>
      <c r="G29" s="20" t="str">
        <f t="shared" ca="1" si="12"/>
        <v/>
      </c>
      <c r="H29" s="21"/>
      <c r="I29" s="22" t="str">
        <f t="shared" si="2"/>
        <v/>
      </c>
      <c r="J29" s="23" t="str">
        <f t="shared" ca="1" si="3"/>
        <v/>
      </c>
      <c r="K29" s="118" t="str">
        <f t="shared" ca="1" si="13"/>
        <v/>
      </c>
      <c r="L29" s="118" t="str">
        <f t="shared" ca="1" si="14"/>
        <v/>
      </c>
      <c r="M29" s="118" t="str">
        <f t="shared" ca="1" si="15"/>
        <v/>
      </c>
      <c r="N29" s="3"/>
      <c r="O29" s="101"/>
      <c r="P29" s="8"/>
      <c r="Q29" s="8"/>
      <c r="R29" s="8"/>
      <c r="S29" s="8"/>
      <c r="T29" s="8"/>
      <c r="U29" s="8"/>
      <c r="V29" s="8"/>
      <c r="W29" s="8"/>
      <c r="X29" s="8"/>
      <c r="Y29" s="8"/>
      <c r="Z29" s="8"/>
      <c r="AA29" s="8"/>
      <c r="AB29" s="8"/>
      <c r="AC29" s="8"/>
    </row>
    <row r="30" spans="1:29" x14ac:dyDescent="0.2">
      <c r="A30" s="3"/>
      <c r="B30" s="18" t="str">
        <f t="shared" ca="1" si="0"/>
        <v/>
      </c>
      <c r="C30" s="19"/>
      <c r="D30" s="377"/>
      <c r="E30" s="378"/>
      <c r="F30" s="57" t="str">
        <f t="shared" si="4"/>
        <v/>
      </c>
      <c r="G30" s="20" t="str">
        <f t="shared" ca="1" si="12"/>
        <v/>
      </c>
      <c r="H30" s="21"/>
      <c r="I30" s="22" t="str">
        <f t="shared" si="2"/>
        <v/>
      </c>
      <c r="J30" s="23" t="str">
        <f t="shared" ca="1" si="3"/>
        <v/>
      </c>
      <c r="K30" s="118" t="str">
        <f t="shared" ca="1" si="13"/>
        <v/>
      </c>
      <c r="L30" s="118" t="str">
        <f t="shared" ca="1" si="14"/>
        <v/>
      </c>
      <c r="M30" s="118" t="str">
        <f t="shared" ca="1" si="15"/>
        <v/>
      </c>
      <c r="N30" s="3"/>
      <c r="O30" s="101"/>
      <c r="P30" s="8"/>
      <c r="Q30" s="8"/>
      <c r="R30" s="8"/>
      <c r="S30" s="8"/>
      <c r="T30" s="8"/>
      <c r="U30" s="8"/>
      <c r="V30" s="8"/>
      <c r="W30" s="8"/>
      <c r="X30" s="8"/>
      <c r="Y30" s="8"/>
      <c r="Z30" s="8"/>
      <c r="AA30" s="8"/>
      <c r="AB30" s="8"/>
      <c r="AC30" s="8"/>
    </row>
    <row r="31" spans="1:29" s="29" customFormat="1" x14ac:dyDescent="0.2">
      <c r="A31" s="24"/>
      <c r="B31" s="18" t="str">
        <f t="shared" ca="1" si="0"/>
        <v/>
      </c>
      <c r="C31" s="19"/>
      <c r="D31" s="377"/>
      <c r="E31" s="378"/>
      <c r="F31" s="57" t="str">
        <f t="shared" si="4"/>
        <v/>
      </c>
      <c r="G31" s="20" t="str">
        <f t="shared" ca="1" si="12"/>
        <v/>
      </c>
      <c r="H31" s="21"/>
      <c r="I31" s="22" t="str">
        <f t="shared" si="2"/>
        <v/>
      </c>
      <c r="J31" s="23" t="str">
        <f t="shared" ca="1" si="3"/>
        <v/>
      </c>
      <c r="K31" s="118" t="str">
        <f t="shared" ca="1" si="9"/>
        <v/>
      </c>
      <c r="L31" s="118" t="str">
        <f t="shared" ca="1" si="10"/>
        <v/>
      </c>
      <c r="M31" s="118" t="str">
        <f t="shared" ca="1" si="11"/>
        <v/>
      </c>
      <c r="N31" s="24"/>
      <c r="O31" s="24"/>
      <c r="P31" s="24"/>
      <c r="Q31" s="24"/>
      <c r="R31" s="24"/>
      <c r="S31" s="24"/>
      <c r="T31" s="24"/>
      <c r="U31" s="24"/>
      <c r="V31" s="24"/>
      <c r="W31" s="24"/>
      <c r="X31" s="24"/>
      <c r="Y31" s="24"/>
      <c r="Z31" s="24"/>
      <c r="AA31" s="24"/>
      <c r="AB31" s="24"/>
      <c r="AC31" s="24"/>
    </row>
    <row r="32" spans="1:29" s="29" customFormat="1" x14ac:dyDescent="0.2">
      <c r="A32" s="24"/>
      <c r="B32" s="18" t="str">
        <f t="shared" ca="1" si="0"/>
        <v/>
      </c>
      <c r="C32" s="19"/>
      <c r="D32" s="377"/>
      <c r="E32" s="409"/>
      <c r="F32" s="57" t="str">
        <f t="shared" si="4"/>
        <v/>
      </c>
      <c r="G32" s="20" t="str">
        <f t="shared" ca="1" si="12"/>
        <v/>
      </c>
      <c r="H32" s="21"/>
      <c r="I32" s="22" t="str">
        <f t="shared" si="2"/>
        <v/>
      </c>
      <c r="J32" s="23" t="str">
        <f t="shared" ca="1" si="3"/>
        <v/>
      </c>
      <c r="K32" s="118" t="str">
        <f t="shared" ca="1" si="9"/>
        <v/>
      </c>
      <c r="L32" s="118" t="str">
        <f t="shared" ca="1" si="10"/>
        <v/>
      </c>
      <c r="M32" s="118" t="str">
        <f t="shared" ca="1" si="11"/>
        <v/>
      </c>
      <c r="N32" s="24"/>
      <c r="O32" s="24"/>
      <c r="P32" s="24"/>
      <c r="Q32" s="24"/>
      <c r="R32" s="24"/>
      <c r="S32" s="24"/>
      <c r="T32" s="24"/>
      <c r="U32" s="24"/>
      <c r="V32" s="24"/>
      <c r="W32" s="24"/>
      <c r="X32" s="24"/>
      <c r="Y32" s="24"/>
      <c r="Z32" s="24"/>
      <c r="AA32" s="24"/>
      <c r="AB32" s="24"/>
      <c r="AC32" s="24"/>
    </row>
    <row r="33" spans="1:29" ht="15" x14ac:dyDescent="0.25">
      <c r="A33" s="3"/>
      <c r="B33" s="25" t="s">
        <v>153</v>
      </c>
      <c r="C33" s="26"/>
      <c r="D33" s="406" t="s">
        <v>689</v>
      </c>
      <c r="E33" s="407"/>
      <c r="F33" s="407"/>
      <c r="G33" s="408"/>
      <c r="H33" s="21"/>
      <c r="I33" s="27"/>
      <c r="J33" s="28">
        <f ca="1">-SUM(J6:J32)*H33</f>
        <v>0</v>
      </c>
      <c r="K33" s="118" t="str">
        <f t="shared" ca="1" si="9"/>
        <v/>
      </c>
      <c r="L33" s="118" t="str">
        <f t="shared" ca="1" si="10"/>
        <v/>
      </c>
      <c r="M33" s="118" t="str">
        <f t="shared" ca="1" si="11"/>
        <v/>
      </c>
      <c r="N33" s="3"/>
      <c r="O33" s="101"/>
      <c r="P33" s="8"/>
      <c r="Q33" s="8"/>
      <c r="R33" s="8"/>
      <c r="S33" s="8"/>
      <c r="T33" s="8"/>
      <c r="U33" s="8"/>
      <c r="V33" s="8"/>
      <c r="W33" s="8"/>
      <c r="X33" s="8"/>
      <c r="Y33" s="8"/>
      <c r="Z33" s="8"/>
      <c r="AA33" s="8"/>
      <c r="AB33" s="8"/>
      <c r="AC33" s="8"/>
    </row>
    <row r="34" spans="1:29" ht="13.5" thickBot="1" x14ac:dyDescent="0.25">
      <c r="A34" s="3"/>
      <c r="B34" s="30"/>
      <c r="C34" s="31">
        <v>1</v>
      </c>
      <c r="D34" s="403" t="s">
        <v>154</v>
      </c>
      <c r="E34" s="404"/>
      <c r="F34" s="57" t="str">
        <f t="shared" si="4"/>
        <v>v</v>
      </c>
      <c r="G34" s="166">
        <v>27.5</v>
      </c>
      <c r="H34" s="32"/>
      <c r="I34" s="32">
        <f>SUM(I12:I33)</f>
        <v>0</v>
      </c>
      <c r="J34" s="33">
        <f>IF(AND(C34&lt;&gt;"",G34&lt;&gt;"",F34&lt;&gt;""),G34*C34,G34)</f>
        <v>27.5</v>
      </c>
      <c r="K34" s="118" t="str">
        <f t="shared" ca="1" si="9"/>
        <v/>
      </c>
      <c r="L34" s="118" t="str">
        <f t="shared" ca="1" si="10"/>
        <v/>
      </c>
      <c r="M34" s="118" t="str">
        <f t="shared" ca="1" si="11"/>
        <v/>
      </c>
      <c r="N34" s="3"/>
      <c r="O34" s="101"/>
      <c r="P34" s="8"/>
      <c r="Q34" s="8"/>
      <c r="R34" s="8"/>
      <c r="S34" s="8"/>
      <c r="T34" s="8"/>
      <c r="U34" s="8"/>
      <c r="V34" s="8"/>
      <c r="W34" s="8"/>
      <c r="X34" s="8"/>
      <c r="Y34" s="8"/>
      <c r="Z34" s="8"/>
      <c r="AA34" s="8"/>
      <c r="AB34" s="8"/>
      <c r="AC34" s="8"/>
    </row>
    <row r="35" spans="1:29" ht="13.5" thickTop="1" x14ac:dyDescent="0.2">
      <c r="A35" s="3"/>
      <c r="B35" s="397" t="s">
        <v>155</v>
      </c>
      <c r="C35" s="397"/>
      <c r="D35" s="34" t="s">
        <v>135</v>
      </c>
      <c r="E35" s="405" t="s">
        <v>156</v>
      </c>
      <c r="F35" s="405"/>
      <c r="G35" s="405"/>
      <c r="H35" s="405"/>
      <c r="I35" s="35"/>
      <c r="J35" s="36">
        <f ca="1">IF(SUM(J12:J34)&lt;&gt;"",SUM(J12:J34),"")</f>
        <v>27.5</v>
      </c>
      <c r="K35" s="118" t="str">
        <f t="shared" ca="1" si="9"/>
        <v/>
      </c>
      <c r="L35" s="118" t="str">
        <f t="shared" ca="1" si="10"/>
        <v/>
      </c>
      <c r="M35" s="118" t="str">
        <f t="shared" ca="1" si="11"/>
        <v/>
      </c>
      <c r="N35" s="3"/>
      <c r="O35" s="101"/>
      <c r="P35" s="8"/>
      <c r="Q35" s="8"/>
      <c r="R35" s="8"/>
      <c r="S35" s="8"/>
      <c r="T35" s="8"/>
      <c r="U35" s="8"/>
      <c r="V35" s="8"/>
      <c r="W35" s="8"/>
      <c r="X35" s="8"/>
      <c r="Y35" s="8"/>
      <c r="Z35" s="8"/>
      <c r="AA35" s="8"/>
      <c r="AB35" s="8"/>
      <c r="AC35" s="8"/>
    </row>
    <row r="36" spans="1:29" x14ac:dyDescent="0.2">
      <c r="A36" s="3"/>
      <c r="B36" s="54"/>
      <c r="C36" s="54"/>
      <c r="D36" s="34"/>
      <c r="E36" s="401" t="s">
        <v>243</v>
      </c>
      <c r="F36" s="401"/>
      <c r="G36" s="401"/>
      <c r="H36" s="401"/>
      <c r="I36" s="37">
        <f>IF('DonnesP-Verdello'!C3&lt;&gt;"",('DonnesP-Verdello'!C3),"")</f>
        <v>0.1</v>
      </c>
      <c r="J36" s="55">
        <f ca="1">IF(K43&lt;&gt;"",K43*I36,"")</f>
        <v>0</v>
      </c>
      <c r="K36" s="118" t="str">
        <f t="shared" ca="1" si="9"/>
        <v/>
      </c>
      <c r="L36" s="118" t="str">
        <f t="shared" ca="1" si="10"/>
        <v/>
      </c>
      <c r="M36" s="118" t="str">
        <f t="shared" ca="1" si="11"/>
        <v/>
      </c>
      <c r="N36" s="3"/>
      <c r="O36" s="101"/>
      <c r="P36" s="8"/>
      <c r="Q36" s="8"/>
      <c r="R36" s="8"/>
      <c r="S36" s="8"/>
      <c r="T36" s="8"/>
      <c r="U36" s="8"/>
      <c r="V36" s="8"/>
      <c r="W36" s="8"/>
      <c r="X36" s="8"/>
      <c r="Y36" s="8"/>
      <c r="Z36" s="8"/>
      <c r="AA36" s="8"/>
      <c r="AB36" s="8"/>
      <c r="AC36" s="8"/>
    </row>
    <row r="37" spans="1:29" x14ac:dyDescent="0.2">
      <c r="A37" s="3"/>
      <c r="B37" s="379"/>
      <c r="C37" s="379"/>
      <c r="D37" s="379"/>
      <c r="E37" s="401" t="s">
        <v>157</v>
      </c>
      <c r="F37" s="401"/>
      <c r="G37" s="401"/>
      <c r="H37" s="401"/>
      <c r="I37" s="37">
        <f>IF('DonnesP-Verdello'!C4&lt;&gt;"",('DonnesP-Verdello'!C4),"")</f>
        <v>0.2</v>
      </c>
      <c r="J37" s="38">
        <f ca="1">IF(L43&lt;&gt;"",L43*I37,"")</f>
        <v>5.5</v>
      </c>
      <c r="K37" s="118" t="str">
        <f t="shared" ca="1" si="9"/>
        <v/>
      </c>
      <c r="L37" s="118" t="str">
        <f t="shared" ca="1" si="10"/>
        <v/>
      </c>
      <c r="M37" s="118" t="str">
        <f t="shared" ca="1" si="11"/>
        <v/>
      </c>
      <c r="N37" s="8"/>
      <c r="O37" s="101"/>
      <c r="P37" s="8"/>
      <c r="Q37" s="8"/>
      <c r="R37" s="8"/>
      <c r="S37" s="8"/>
      <c r="T37" s="8"/>
      <c r="U37" s="8"/>
      <c r="V37" s="8"/>
      <c r="W37" s="8"/>
      <c r="X37" s="8"/>
      <c r="Y37" s="8"/>
      <c r="Z37" s="8"/>
      <c r="AA37" s="8"/>
      <c r="AB37" s="8"/>
      <c r="AC37" s="8"/>
    </row>
    <row r="38" spans="1:29" ht="13.5" thickBot="1" x14ac:dyDescent="0.25">
      <c r="A38" s="3"/>
      <c r="B38" s="379"/>
      <c r="C38" s="379"/>
      <c r="D38" s="379"/>
      <c r="E38" s="402" t="s">
        <v>158</v>
      </c>
      <c r="F38" s="402"/>
      <c r="G38" s="402"/>
      <c r="H38" s="402"/>
      <c r="I38" s="39"/>
      <c r="J38" s="40">
        <f ca="1">IF(J35&lt;&gt;"",SUM(J35:J37),"")</f>
        <v>33</v>
      </c>
      <c r="K38" s="118" t="str">
        <f t="shared" ca="1" si="9"/>
        <v/>
      </c>
      <c r="L38" s="118" t="str">
        <f t="shared" ca="1" si="10"/>
        <v/>
      </c>
      <c r="M38" s="118" t="str">
        <f t="shared" ca="1" si="11"/>
        <v/>
      </c>
      <c r="N38" s="8"/>
      <c r="O38" s="101"/>
      <c r="P38" s="8"/>
      <c r="Q38" s="8"/>
      <c r="R38" s="8"/>
      <c r="S38" s="8"/>
      <c r="T38" s="8"/>
      <c r="U38" s="8"/>
      <c r="V38" s="8"/>
      <c r="W38" s="8"/>
      <c r="X38" s="8"/>
      <c r="Y38" s="8"/>
      <c r="Z38" s="8"/>
      <c r="AA38" s="8"/>
      <c r="AB38" s="8"/>
      <c r="AC38" s="8"/>
    </row>
    <row r="39" spans="1:29" ht="13.5" thickTop="1" x14ac:dyDescent="0.2">
      <c r="A39" s="3"/>
      <c r="B39" s="8"/>
      <c r="C39" s="8"/>
      <c r="D39" s="8"/>
      <c r="E39" s="8"/>
      <c r="F39" s="8"/>
      <c r="G39" s="8"/>
      <c r="H39" s="8"/>
      <c r="I39" s="8"/>
      <c r="J39" s="8"/>
      <c r="K39" s="118" t="str">
        <f t="shared" ca="1" si="9"/>
        <v/>
      </c>
      <c r="L39" s="118" t="str">
        <f t="shared" ca="1" si="10"/>
        <v/>
      </c>
      <c r="M39" s="118" t="str">
        <f t="shared" ca="1" si="11"/>
        <v/>
      </c>
      <c r="N39" s="8"/>
      <c r="O39" s="101"/>
      <c r="P39" s="8"/>
      <c r="Q39" s="8"/>
      <c r="R39" s="8"/>
      <c r="S39" s="8"/>
      <c r="T39" s="8"/>
      <c r="U39" s="8"/>
      <c r="V39" s="8"/>
      <c r="W39" s="8"/>
      <c r="X39" s="8"/>
      <c r="Y39" s="8"/>
      <c r="Z39" s="8"/>
      <c r="AA39" s="8"/>
      <c r="AB39" s="8"/>
      <c r="AC39" s="8"/>
    </row>
    <row r="40" spans="1:29" x14ac:dyDescent="0.2">
      <c r="A40" s="3"/>
      <c r="B40" s="8"/>
      <c r="C40" s="8"/>
      <c r="D40" s="8"/>
      <c r="E40" s="8"/>
      <c r="F40" s="8"/>
      <c r="G40" s="8"/>
      <c r="H40" s="8"/>
      <c r="I40" s="8"/>
      <c r="J40" s="8"/>
      <c r="K40" s="118" t="str">
        <f t="shared" ca="1" si="9"/>
        <v/>
      </c>
      <c r="L40" s="118" t="str">
        <f t="shared" ca="1" si="10"/>
        <v/>
      </c>
      <c r="M40" s="118" t="str">
        <f t="shared" ca="1" si="11"/>
        <v/>
      </c>
      <c r="N40" s="8"/>
      <c r="O40" s="101"/>
      <c r="P40" s="8"/>
      <c r="Q40" s="8"/>
      <c r="R40" s="8"/>
      <c r="S40" s="8"/>
      <c r="T40" s="8"/>
      <c r="U40" s="8"/>
      <c r="V40" s="8"/>
      <c r="W40" s="8"/>
      <c r="X40" s="8"/>
      <c r="Y40" s="8"/>
      <c r="Z40" s="8"/>
      <c r="AA40" s="8"/>
      <c r="AB40" s="8"/>
      <c r="AC40" s="8"/>
    </row>
    <row r="41" spans="1:29" ht="18" x14ac:dyDescent="0.25">
      <c r="A41" s="124"/>
      <c r="B41" s="8"/>
      <c r="C41" s="8"/>
      <c r="D41" s="41"/>
      <c r="E41" s="8"/>
      <c r="F41" s="8"/>
      <c r="G41" s="8"/>
      <c r="H41" s="8"/>
      <c r="I41" s="8"/>
      <c r="J41" s="8"/>
      <c r="K41" s="118" t="str">
        <f ca="1">IF(AND(J33&lt;&gt;"",F12="P"),J33,"")</f>
        <v/>
      </c>
      <c r="L41" s="119">
        <f ca="1">IF(AND(J33&lt;&gt;"",F12="V"),J33,"")</f>
        <v>0</v>
      </c>
      <c r="M41" s="118"/>
      <c r="N41" s="125"/>
      <c r="O41" s="107"/>
      <c r="P41" s="125"/>
      <c r="Q41" s="125"/>
      <c r="R41" s="125"/>
      <c r="S41" s="125"/>
      <c r="T41" s="125"/>
      <c r="U41" s="125"/>
      <c r="V41" s="125"/>
      <c r="W41" s="125"/>
      <c r="X41" s="125"/>
      <c r="Y41" s="125"/>
      <c r="Z41" s="125"/>
      <c r="AA41" s="125"/>
      <c r="AB41" s="125"/>
      <c r="AC41" s="125"/>
    </row>
    <row r="42" spans="1:29" x14ac:dyDescent="0.2">
      <c r="A42" s="124"/>
      <c r="B42" s="8"/>
      <c r="C42" s="8"/>
      <c r="D42" s="8"/>
      <c r="E42" s="8"/>
      <c r="F42" s="8"/>
      <c r="G42" s="8"/>
      <c r="H42" s="8"/>
      <c r="I42" s="8"/>
      <c r="J42" s="8"/>
      <c r="K42" s="118" t="str">
        <f t="shared" si="9"/>
        <v/>
      </c>
      <c r="L42" s="118">
        <f t="shared" si="10"/>
        <v>27.5</v>
      </c>
      <c r="M42" s="118" t="str">
        <f>IF(AND(J34&lt;&gt;"",F34=0),J34,"")</f>
        <v/>
      </c>
      <c r="N42" s="125"/>
      <c r="O42" s="107"/>
      <c r="P42" s="125"/>
      <c r="Q42" s="125"/>
      <c r="R42" s="125"/>
      <c r="S42" s="125"/>
      <c r="T42" s="125"/>
      <c r="U42" s="125"/>
      <c r="V42" s="125"/>
      <c r="W42" s="125"/>
      <c r="X42" s="125"/>
      <c r="Y42" s="125"/>
      <c r="Z42" s="125"/>
      <c r="AA42" s="125"/>
      <c r="AB42" s="125"/>
      <c r="AC42" s="125"/>
    </row>
    <row r="43" spans="1:29" s="161" customFormat="1" x14ac:dyDescent="0.2">
      <c r="A43" s="157"/>
      <c r="B43" s="158" t="s">
        <v>239</v>
      </c>
      <c r="C43" s="159" t="s">
        <v>242</v>
      </c>
      <c r="D43" s="158"/>
      <c r="E43" s="158"/>
      <c r="F43" s="158"/>
      <c r="G43" s="158"/>
      <c r="H43" s="158"/>
      <c r="I43" s="158"/>
      <c r="J43" s="158"/>
      <c r="K43" s="120">
        <f ca="1">SUM(K20:K42)</f>
        <v>0</v>
      </c>
      <c r="L43" s="121">
        <f ca="1">SUM(L20:L42)</f>
        <v>27.5</v>
      </c>
      <c r="M43" s="121">
        <f ca="1">SUM(M20:M42)</f>
        <v>0</v>
      </c>
      <c r="N43" s="158"/>
      <c r="O43" s="160"/>
      <c r="P43" s="158"/>
      <c r="Q43" s="158"/>
      <c r="R43" s="158"/>
      <c r="S43" s="158"/>
      <c r="T43" s="158"/>
      <c r="U43" s="158"/>
      <c r="V43" s="158"/>
      <c r="W43" s="158"/>
      <c r="X43" s="158"/>
      <c r="Y43" s="158"/>
      <c r="Z43" s="158"/>
      <c r="AA43" s="158"/>
      <c r="AB43" s="158"/>
      <c r="AC43" s="158"/>
    </row>
    <row r="44" spans="1:29" s="161" customFormat="1" x14ac:dyDescent="0.2">
      <c r="A44" s="162"/>
      <c r="B44" s="158" t="s">
        <v>241</v>
      </c>
      <c r="C44" s="159" t="s">
        <v>240</v>
      </c>
      <c r="D44" s="158"/>
      <c r="E44" s="158"/>
      <c r="F44" s="158"/>
      <c r="G44" s="158"/>
      <c r="H44" s="158"/>
      <c r="I44" s="158"/>
      <c r="J44" s="158"/>
      <c r="K44" s="122"/>
      <c r="L44" s="122"/>
      <c r="M44" s="122"/>
      <c r="N44" s="163"/>
      <c r="O44" s="164"/>
      <c r="P44" s="163"/>
      <c r="Q44" s="163"/>
      <c r="R44" s="163"/>
      <c r="S44" s="163"/>
      <c r="T44" s="163"/>
      <c r="U44" s="163"/>
      <c r="V44" s="163"/>
      <c r="W44" s="163"/>
      <c r="X44" s="163"/>
      <c r="Y44" s="163"/>
      <c r="Z44" s="163"/>
      <c r="AA44" s="163"/>
      <c r="AB44" s="163"/>
      <c r="AC44" s="163"/>
    </row>
    <row r="45" spans="1:29" x14ac:dyDescent="0.2">
      <c r="A45" s="3"/>
      <c r="B45" s="125"/>
      <c r="C45" s="127"/>
      <c r="D45" s="125"/>
      <c r="E45" s="125"/>
      <c r="F45" s="125"/>
      <c r="G45" s="125"/>
      <c r="H45" s="125"/>
      <c r="I45" s="125"/>
      <c r="J45" s="128"/>
      <c r="K45" s="123">
        <f ca="1">IF(J37&lt;&gt;"",J37,"")</f>
        <v>5.5</v>
      </c>
      <c r="L45" s="110"/>
      <c r="M45" s="110"/>
      <c r="N45" s="8"/>
      <c r="O45" s="101"/>
      <c r="P45" s="8"/>
      <c r="Q45" s="8"/>
      <c r="R45" s="8"/>
      <c r="S45" s="8"/>
      <c r="T45" s="8"/>
      <c r="U45" s="8"/>
      <c r="V45" s="8"/>
      <c r="W45" s="8"/>
      <c r="X45" s="8"/>
      <c r="Y45" s="8"/>
      <c r="Z45" s="8"/>
      <c r="AA45" s="8"/>
      <c r="AB45" s="8"/>
      <c r="AC45" s="8"/>
    </row>
    <row r="46" spans="1:29" x14ac:dyDescent="0.2">
      <c r="A46" s="3"/>
      <c r="B46" s="8"/>
      <c r="C46" s="8"/>
      <c r="D46" s="8"/>
      <c r="E46" s="8"/>
      <c r="F46" s="8"/>
      <c r="G46" s="8"/>
      <c r="H46" s="8"/>
      <c r="I46" s="8"/>
      <c r="J46" s="8"/>
      <c r="K46" s="110"/>
      <c r="L46" s="110"/>
      <c r="M46" s="110"/>
      <c r="N46" s="8"/>
      <c r="O46" s="101"/>
      <c r="P46" s="8"/>
      <c r="Q46" s="8"/>
      <c r="R46" s="8"/>
      <c r="S46" s="8"/>
      <c r="T46" s="8"/>
      <c r="U46" s="8"/>
      <c r="V46" s="8"/>
      <c r="W46" s="8"/>
      <c r="X46" s="8"/>
      <c r="Y46" s="8"/>
      <c r="Z46" s="8"/>
      <c r="AA46" s="8"/>
      <c r="AB46" s="8"/>
      <c r="AC46" s="8"/>
    </row>
    <row r="47" spans="1:29" x14ac:dyDescent="0.2">
      <c r="A47" s="3"/>
      <c r="B47" s="8"/>
      <c r="C47" s="8"/>
      <c r="D47" s="8"/>
      <c r="E47" s="8"/>
      <c r="F47" s="8"/>
      <c r="G47" s="8"/>
      <c r="H47" s="8"/>
      <c r="I47" s="8"/>
      <c r="J47" s="8"/>
      <c r="K47" s="108"/>
      <c r="L47" s="108"/>
      <c r="M47" s="108"/>
      <c r="N47" s="8"/>
      <c r="O47" s="101"/>
      <c r="P47" s="8"/>
      <c r="Q47" s="8"/>
      <c r="R47" s="8"/>
      <c r="S47" s="8"/>
      <c r="T47" s="8"/>
      <c r="U47" s="8"/>
      <c r="V47" s="8"/>
      <c r="W47" s="8"/>
      <c r="X47" s="8"/>
      <c r="Y47" s="8"/>
      <c r="Z47" s="8"/>
      <c r="AA47" s="8"/>
      <c r="AB47" s="8"/>
      <c r="AC47" s="8"/>
    </row>
    <row r="48" spans="1:29" x14ac:dyDescent="0.2">
      <c r="A48" s="3"/>
      <c r="B48" s="8"/>
      <c r="C48" s="8"/>
      <c r="D48" s="8"/>
      <c r="E48" s="8"/>
      <c r="F48" s="8"/>
      <c r="G48" s="8"/>
      <c r="H48" s="8"/>
      <c r="I48" s="8"/>
      <c r="J48" s="8"/>
      <c r="K48" s="108"/>
      <c r="L48" s="108"/>
      <c r="M48" s="108"/>
      <c r="N48" s="8"/>
      <c r="O48" s="101"/>
      <c r="P48" s="8"/>
      <c r="Q48" s="8"/>
      <c r="R48" s="8"/>
      <c r="S48" s="8"/>
      <c r="T48" s="8"/>
      <c r="U48" s="8"/>
      <c r="V48" s="8"/>
      <c r="W48" s="8"/>
      <c r="X48" s="8"/>
      <c r="Y48" s="8"/>
      <c r="Z48" s="8"/>
      <c r="AA48" s="8"/>
      <c r="AB48" s="8"/>
      <c r="AC48" s="8"/>
    </row>
    <row r="49" spans="1:29" x14ac:dyDescent="0.2">
      <c r="A49" s="3"/>
      <c r="B49" s="8"/>
      <c r="C49" s="8"/>
      <c r="D49" s="8"/>
      <c r="E49" s="8"/>
      <c r="F49" s="8"/>
      <c r="G49" s="8"/>
      <c r="H49" s="8"/>
      <c r="I49" s="8"/>
      <c r="J49" s="8"/>
      <c r="K49" s="108"/>
      <c r="L49" s="108"/>
      <c r="M49" s="108"/>
      <c r="N49" s="8"/>
      <c r="O49" s="101"/>
      <c r="P49" s="8"/>
      <c r="Q49" s="8"/>
      <c r="R49" s="8"/>
      <c r="S49" s="8"/>
      <c r="T49" s="8"/>
      <c r="U49" s="8"/>
      <c r="V49" s="8"/>
      <c r="W49" s="8"/>
      <c r="X49" s="8"/>
      <c r="Y49" s="8"/>
      <c r="Z49" s="8"/>
      <c r="AA49" s="8"/>
      <c r="AB49" s="8"/>
      <c r="AC49" s="8"/>
    </row>
    <row r="50" spans="1:29" x14ac:dyDescent="0.2">
      <c r="A50" s="3"/>
      <c r="B50" s="8"/>
      <c r="C50" s="8"/>
      <c r="D50" s="8"/>
      <c r="E50" s="8"/>
      <c r="F50" s="8"/>
      <c r="G50" s="8"/>
      <c r="H50" s="8"/>
      <c r="I50" s="8"/>
      <c r="J50" s="8"/>
      <c r="K50" s="108"/>
      <c r="L50" s="108"/>
      <c r="M50" s="108"/>
      <c r="N50" s="8"/>
      <c r="O50" s="101"/>
      <c r="P50" s="8"/>
      <c r="Q50" s="8"/>
      <c r="R50" s="8"/>
      <c r="S50" s="8"/>
      <c r="T50" s="8"/>
      <c r="U50" s="8"/>
      <c r="V50" s="8"/>
      <c r="W50" s="8"/>
      <c r="X50" s="8"/>
      <c r="Y50" s="8"/>
      <c r="Z50" s="8"/>
      <c r="AA50" s="8"/>
      <c r="AB50" s="8"/>
      <c r="AC50" s="8"/>
    </row>
    <row r="51" spans="1:29" x14ac:dyDescent="0.2">
      <c r="A51" s="3"/>
      <c r="B51" s="8"/>
      <c r="C51" s="8"/>
      <c r="D51" s="8"/>
      <c r="E51" s="8"/>
      <c r="F51" s="8"/>
      <c r="G51" s="8"/>
      <c r="H51" s="8"/>
      <c r="I51" s="8"/>
      <c r="J51" s="8"/>
      <c r="K51" s="126"/>
      <c r="L51" s="126"/>
      <c r="M51" s="126"/>
      <c r="N51" s="8"/>
      <c r="O51" s="101"/>
      <c r="P51" s="8"/>
      <c r="Q51" s="8"/>
      <c r="R51" s="8"/>
      <c r="S51" s="8"/>
      <c r="T51" s="8"/>
      <c r="U51" s="8"/>
      <c r="V51" s="8"/>
      <c r="W51" s="8"/>
      <c r="X51" s="8"/>
      <c r="Y51" s="8"/>
      <c r="Z51" s="8"/>
      <c r="AA51" s="8"/>
      <c r="AB51" s="8"/>
      <c r="AC51" s="8"/>
    </row>
    <row r="52" spans="1:29" x14ac:dyDescent="0.2">
      <c r="A52" s="3"/>
      <c r="B52" s="8"/>
      <c r="C52" s="8"/>
      <c r="D52" s="8"/>
      <c r="E52" s="8"/>
      <c r="F52" s="8"/>
      <c r="G52" s="8"/>
      <c r="H52" s="8"/>
      <c r="I52" s="8"/>
      <c r="J52" s="8"/>
      <c r="K52" s="126"/>
      <c r="L52" s="126"/>
      <c r="M52" s="126"/>
      <c r="N52" s="8"/>
      <c r="O52" s="101"/>
      <c r="P52" s="8"/>
      <c r="Q52" s="8"/>
      <c r="R52" s="8"/>
      <c r="S52" s="8"/>
      <c r="T52" s="8"/>
      <c r="U52" s="8"/>
      <c r="V52" s="8"/>
      <c r="W52" s="8"/>
      <c r="X52" s="8"/>
      <c r="Y52" s="8"/>
      <c r="Z52" s="8"/>
      <c r="AA52" s="8"/>
      <c r="AB52" s="8"/>
      <c r="AC52" s="8"/>
    </row>
    <row r="53" spans="1:29" x14ac:dyDescent="0.2">
      <c r="A53" s="3"/>
      <c r="B53" s="8"/>
      <c r="C53" s="8"/>
      <c r="D53" s="8"/>
      <c r="E53" s="8"/>
      <c r="F53" s="8"/>
      <c r="G53" s="8"/>
      <c r="H53" s="8"/>
      <c r="I53" s="8"/>
      <c r="J53" s="8"/>
      <c r="K53" s="126"/>
      <c r="L53" s="126"/>
      <c r="M53" s="126"/>
      <c r="N53" s="8"/>
      <c r="O53" s="101"/>
      <c r="P53" s="8"/>
      <c r="Q53" s="8"/>
      <c r="R53" s="8"/>
      <c r="S53" s="8"/>
      <c r="T53" s="8"/>
      <c r="U53" s="8"/>
      <c r="V53" s="8"/>
      <c r="W53" s="8"/>
      <c r="X53" s="8"/>
      <c r="Y53" s="8"/>
      <c r="Z53" s="8"/>
      <c r="AA53" s="8"/>
      <c r="AB53" s="8"/>
      <c r="AC53" s="8"/>
    </row>
    <row r="54" spans="1:29" x14ac:dyDescent="0.2">
      <c r="A54" s="3"/>
      <c r="B54" s="8"/>
      <c r="C54" s="8"/>
      <c r="D54" s="8"/>
      <c r="E54" s="8"/>
      <c r="F54" s="8"/>
      <c r="G54" s="8"/>
      <c r="H54" s="8"/>
      <c r="I54" s="8"/>
      <c r="J54" s="8"/>
      <c r="K54" s="108"/>
      <c r="L54" s="108"/>
      <c r="M54" s="108"/>
      <c r="N54" s="8"/>
      <c r="O54" s="101"/>
      <c r="P54" s="8"/>
      <c r="Q54" s="8"/>
      <c r="R54" s="8"/>
      <c r="S54" s="8"/>
      <c r="T54" s="8"/>
      <c r="U54" s="8"/>
      <c r="V54" s="8"/>
      <c r="W54" s="8"/>
      <c r="X54" s="8"/>
      <c r="Y54" s="8"/>
      <c r="Z54" s="8"/>
      <c r="AA54" s="8"/>
      <c r="AB54" s="8"/>
      <c r="AC54" s="8"/>
    </row>
    <row r="55" spans="1:29" x14ac:dyDescent="0.2">
      <c r="A55" s="3"/>
      <c r="B55" s="8"/>
      <c r="C55" s="8"/>
      <c r="D55" s="8"/>
      <c r="E55" s="8"/>
      <c r="F55" s="8"/>
      <c r="G55" s="8"/>
      <c r="H55" s="8"/>
      <c r="I55" s="8"/>
      <c r="J55" s="8"/>
      <c r="K55" s="108"/>
      <c r="L55" s="108"/>
      <c r="M55" s="108"/>
      <c r="N55" s="8"/>
      <c r="O55" s="101"/>
      <c r="P55" s="8"/>
      <c r="Q55" s="8"/>
      <c r="R55" s="8"/>
      <c r="S55" s="8"/>
      <c r="T55" s="8"/>
      <c r="U55" s="8"/>
      <c r="V55" s="8"/>
      <c r="W55" s="8"/>
      <c r="X55" s="8"/>
      <c r="Y55" s="8"/>
      <c r="Z55" s="8"/>
      <c r="AA55" s="8"/>
      <c r="AB55" s="8"/>
      <c r="AC55" s="8"/>
    </row>
    <row r="56" spans="1:29" x14ac:dyDescent="0.2">
      <c r="A56" s="3"/>
      <c r="B56" s="8"/>
      <c r="C56" s="8"/>
      <c r="D56" s="8"/>
      <c r="E56" s="8"/>
      <c r="F56" s="8"/>
      <c r="G56" s="8"/>
      <c r="H56" s="8"/>
      <c r="I56" s="8"/>
      <c r="J56" s="8"/>
      <c r="K56" s="108"/>
      <c r="L56" s="108"/>
      <c r="M56" s="108"/>
      <c r="N56" s="8"/>
      <c r="O56" s="101"/>
      <c r="P56" s="8"/>
      <c r="Q56" s="8"/>
      <c r="R56" s="8"/>
      <c r="S56" s="8"/>
      <c r="T56" s="8"/>
      <c r="U56" s="8"/>
      <c r="V56" s="8"/>
      <c r="W56" s="8"/>
      <c r="X56" s="8"/>
      <c r="Y56" s="8"/>
      <c r="Z56" s="8"/>
      <c r="AA56" s="8"/>
      <c r="AB56" s="8"/>
      <c r="AC56" s="8"/>
    </row>
    <row r="57" spans="1:29" x14ac:dyDescent="0.2">
      <c r="A57" s="3"/>
      <c r="B57" s="8"/>
      <c r="C57" s="8"/>
      <c r="D57" s="8"/>
      <c r="E57" s="8"/>
      <c r="F57" s="8"/>
      <c r="G57" s="8"/>
      <c r="H57" s="8"/>
      <c r="I57" s="8"/>
      <c r="J57" s="8"/>
      <c r="K57" s="108"/>
      <c r="L57" s="108"/>
      <c r="M57" s="108"/>
      <c r="N57" s="8"/>
      <c r="O57" s="101"/>
      <c r="P57" s="8"/>
      <c r="Q57" s="8"/>
      <c r="R57" s="8"/>
      <c r="S57" s="8"/>
      <c r="T57" s="8"/>
      <c r="U57" s="8"/>
      <c r="V57" s="8"/>
      <c r="W57" s="8"/>
      <c r="X57" s="8"/>
      <c r="Y57" s="8"/>
      <c r="Z57" s="8"/>
      <c r="AA57" s="8"/>
      <c r="AB57" s="8"/>
      <c r="AC57" s="8"/>
    </row>
    <row r="58" spans="1:29" x14ac:dyDescent="0.2">
      <c r="A58" s="3"/>
      <c r="B58" s="8"/>
      <c r="C58" s="8"/>
      <c r="D58" s="8"/>
      <c r="E58" s="8"/>
      <c r="F58" s="8"/>
      <c r="G58" s="8"/>
      <c r="H58" s="8"/>
      <c r="I58" s="8"/>
      <c r="J58" s="8"/>
      <c r="K58" s="108"/>
      <c r="L58" s="108"/>
      <c r="M58" s="108"/>
      <c r="N58" s="8"/>
      <c r="O58" s="101"/>
      <c r="P58" s="8"/>
      <c r="Q58" s="8"/>
      <c r="R58" s="8"/>
      <c r="S58" s="8"/>
      <c r="T58" s="8"/>
      <c r="U58" s="8"/>
      <c r="V58" s="8"/>
      <c r="W58" s="8"/>
      <c r="X58" s="8"/>
      <c r="Y58" s="8"/>
      <c r="Z58" s="8"/>
      <c r="AA58" s="8"/>
      <c r="AB58" s="8"/>
      <c r="AC58" s="8"/>
    </row>
    <row r="59" spans="1:29" x14ac:dyDescent="0.2">
      <c r="A59" s="3"/>
      <c r="B59" s="8"/>
      <c r="C59" s="8"/>
      <c r="D59" s="8"/>
      <c r="E59" s="8"/>
      <c r="F59" s="8"/>
      <c r="G59" s="8"/>
      <c r="H59" s="8"/>
      <c r="I59" s="8"/>
      <c r="J59" s="8"/>
      <c r="K59" s="108"/>
      <c r="L59" s="108"/>
      <c r="M59" s="108"/>
      <c r="N59" s="8"/>
      <c r="O59" s="101"/>
      <c r="P59" s="8"/>
      <c r="Q59" s="8"/>
      <c r="R59" s="8"/>
      <c r="S59" s="8"/>
      <c r="T59" s="8"/>
      <c r="U59" s="8"/>
      <c r="V59" s="8"/>
      <c r="W59" s="8"/>
      <c r="X59" s="8"/>
      <c r="Y59" s="8"/>
      <c r="Z59" s="8"/>
      <c r="AA59" s="8"/>
      <c r="AB59" s="8"/>
      <c r="AC59" s="8"/>
    </row>
    <row r="60" spans="1:29" x14ac:dyDescent="0.2">
      <c r="A60" s="3"/>
      <c r="B60" s="8"/>
      <c r="C60" s="8"/>
      <c r="D60" s="8"/>
      <c r="E60" s="8"/>
      <c r="F60" s="8"/>
      <c r="G60" s="8"/>
      <c r="H60" s="8"/>
      <c r="I60" s="8"/>
      <c r="J60" s="8"/>
      <c r="K60" s="108"/>
      <c r="L60" s="108"/>
      <c r="M60" s="108"/>
      <c r="N60" s="8"/>
      <c r="O60" s="101"/>
      <c r="P60" s="8"/>
      <c r="Q60" s="8"/>
      <c r="R60" s="8"/>
      <c r="S60" s="8"/>
      <c r="T60" s="8"/>
      <c r="U60" s="8"/>
      <c r="V60" s="8"/>
      <c r="W60" s="8"/>
      <c r="X60" s="8"/>
      <c r="Y60" s="8"/>
      <c r="Z60" s="8"/>
      <c r="AA60" s="8"/>
      <c r="AB60" s="8"/>
      <c r="AC60" s="8"/>
    </row>
    <row r="61" spans="1:29" x14ac:dyDescent="0.2">
      <c r="A61" s="3"/>
      <c r="B61" s="8"/>
      <c r="C61" s="8"/>
      <c r="D61" s="8"/>
      <c r="E61" s="8"/>
      <c r="F61" s="8"/>
      <c r="G61" s="8"/>
      <c r="H61" s="8"/>
      <c r="I61" s="8"/>
      <c r="J61" s="8"/>
      <c r="K61" s="108"/>
      <c r="L61" s="108"/>
      <c r="M61" s="108"/>
      <c r="N61" s="8"/>
      <c r="O61" s="101"/>
      <c r="P61" s="8"/>
      <c r="Q61" s="8"/>
      <c r="R61" s="8"/>
      <c r="S61" s="8"/>
      <c r="T61" s="8"/>
      <c r="U61" s="8"/>
      <c r="V61" s="8"/>
      <c r="W61" s="8"/>
      <c r="X61" s="8"/>
      <c r="Y61" s="8"/>
      <c r="Z61" s="8"/>
      <c r="AA61" s="8"/>
      <c r="AB61" s="8"/>
      <c r="AC61" s="8"/>
    </row>
    <row r="62" spans="1:29" x14ac:dyDescent="0.2">
      <c r="A62" s="3"/>
      <c r="B62" s="8"/>
      <c r="C62" s="8"/>
      <c r="D62" s="8"/>
      <c r="E62" s="8"/>
      <c r="F62" s="8"/>
      <c r="G62" s="8"/>
      <c r="H62" s="8"/>
      <c r="I62" s="8"/>
      <c r="J62" s="8"/>
      <c r="K62" s="108"/>
      <c r="L62" s="108"/>
      <c r="M62" s="108"/>
      <c r="N62" s="8"/>
      <c r="O62" s="101"/>
      <c r="P62" s="8"/>
      <c r="Q62" s="8"/>
      <c r="R62" s="8"/>
      <c r="S62" s="8"/>
      <c r="T62" s="8"/>
      <c r="U62" s="8"/>
      <c r="V62" s="8"/>
      <c r="W62" s="8"/>
      <c r="X62" s="8"/>
      <c r="Y62" s="8"/>
      <c r="Z62" s="8"/>
      <c r="AA62" s="8"/>
      <c r="AB62" s="8"/>
      <c r="AC62" s="8"/>
    </row>
    <row r="63" spans="1:29" x14ac:dyDescent="0.2">
      <c r="A63" s="3"/>
      <c r="B63" s="8"/>
      <c r="C63" s="8"/>
      <c r="D63" s="8"/>
      <c r="E63" s="8"/>
      <c r="F63" s="8"/>
      <c r="G63" s="8"/>
      <c r="H63" s="8"/>
      <c r="I63" s="8"/>
      <c r="J63" s="8"/>
      <c r="K63" s="108"/>
      <c r="L63" s="108"/>
      <c r="M63" s="108"/>
      <c r="N63" s="8"/>
      <c r="O63" s="101"/>
      <c r="P63" s="8"/>
      <c r="Q63" s="8"/>
      <c r="R63" s="8"/>
      <c r="S63" s="8"/>
      <c r="T63" s="8"/>
      <c r="U63" s="8"/>
      <c r="V63" s="8"/>
      <c r="W63" s="8"/>
      <c r="X63" s="8"/>
      <c r="Y63" s="8"/>
      <c r="Z63" s="8"/>
      <c r="AA63" s="8"/>
      <c r="AB63" s="8"/>
      <c r="AC63" s="8"/>
    </row>
    <row r="64" spans="1:29" x14ac:dyDescent="0.2">
      <c r="A64" s="3"/>
      <c r="B64" s="8"/>
      <c r="C64" s="8"/>
      <c r="D64" s="8"/>
      <c r="E64" s="8"/>
      <c r="F64" s="8"/>
      <c r="G64" s="8"/>
      <c r="H64" s="8"/>
      <c r="I64" s="8"/>
      <c r="J64" s="8"/>
      <c r="K64" s="108"/>
      <c r="L64" s="108"/>
      <c r="M64" s="108"/>
      <c r="N64" s="8"/>
      <c r="O64" s="101"/>
      <c r="P64" s="8"/>
      <c r="Q64" s="8"/>
      <c r="R64" s="8"/>
      <c r="S64" s="8"/>
      <c r="T64" s="8"/>
      <c r="U64" s="8"/>
      <c r="V64" s="8"/>
      <c r="W64" s="8"/>
      <c r="X64" s="8"/>
      <c r="Y64" s="8"/>
      <c r="Z64" s="8"/>
      <c r="AA64" s="8"/>
      <c r="AB64" s="8"/>
      <c r="AC64" s="8"/>
    </row>
    <row r="65" spans="1:29" x14ac:dyDescent="0.2">
      <c r="A65" s="3"/>
      <c r="B65" s="8"/>
      <c r="C65" s="8"/>
      <c r="D65" s="8"/>
      <c r="E65" s="8"/>
      <c r="F65" s="8"/>
      <c r="G65" s="8"/>
      <c r="H65" s="8"/>
      <c r="I65" s="8"/>
      <c r="J65" s="8"/>
      <c r="K65" s="108"/>
      <c r="L65" s="108"/>
      <c r="M65" s="108"/>
      <c r="N65" s="8"/>
      <c r="O65" s="101"/>
      <c r="P65" s="8"/>
      <c r="Q65" s="8"/>
      <c r="R65" s="8"/>
      <c r="S65" s="8"/>
      <c r="T65" s="8"/>
      <c r="U65" s="8"/>
      <c r="V65" s="8"/>
      <c r="W65" s="8"/>
      <c r="X65" s="8"/>
      <c r="Y65" s="8"/>
      <c r="Z65" s="8"/>
      <c r="AA65" s="8"/>
      <c r="AB65" s="8"/>
      <c r="AC65" s="8"/>
    </row>
    <row r="66" spans="1:29" x14ac:dyDescent="0.2">
      <c r="A66" s="3"/>
      <c r="B66" s="8"/>
      <c r="C66" s="8"/>
      <c r="D66" s="8"/>
      <c r="E66" s="8"/>
      <c r="F66" s="8"/>
      <c r="G66" s="8"/>
      <c r="H66" s="8"/>
      <c r="I66" s="8"/>
      <c r="J66" s="8"/>
      <c r="K66" s="108"/>
      <c r="L66" s="108"/>
      <c r="M66" s="108"/>
      <c r="N66" s="8"/>
      <c r="O66" s="101"/>
      <c r="P66" s="8"/>
      <c r="Q66" s="8"/>
      <c r="R66" s="8"/>
      <c r="S66" s="8"/>
      <c r="T66" s="8"/>
      <c r="U66" s="8"/>
      <c r="V66" s="8"/>
      <c r="W66" s="8"/>
      <c r="X66" s="8"/>
      <c r="Y66" s="8"/>
      <c r="Z66" s="8"/>
      <c r="AA66" s="8"/>
      <c r="AB66" s="8"/>
      <c r="AC66" s="8"/>
    </row>
    <row r="67" spans="1:29" x14ac:dyDescent="0.2">
      <c r="A67" s="3"/>
      <c r="B67" s="8"/>
      <c r="C67" s="8"/>
      <c r="D67" s="8"/>
      <c r="E67" s="8"/>
      <c r="F67" s="8"/>
      <c r="G67" s="8"/>
      <c r="H67" s="8"/>
      <c r="I67" s="8"/>
      <c r="J67" s="8"/>
      <c r="K67" s="108"/>
      <c r="L67" s="108"/>
      <c r="M67" s="108"/>
      <c r="N67" s="8"/>
      <c r="O67" s="101"/>
      <c r="P67" s="8"/>
      <c r="Q67" s="8"/>
      <c r="R67" s="8"/>
      <c r="S67" s="8"/>
      <c r="T67" s="8"/>
      <c r="U67" s="8"/>
      <c r="V67" s="8"/>
      <c r="W67" s="8"/>
      <c r="X67" s="8"/>
      <c r="Y67" s="8"/>
      <c r="Z67" s="8"/>
      <c r="AA67" s="8"/>
      <c r="AB67" s="8"/>
      <c r="AC67" s="8"/>
    </row>
    <row r="68" spans="1:29" x14ac:dyDescent="0.2">
      <c r="A68" s="3"/>
      <c r="B68" s="8"/>
      <c r="C68" s="8"/>
      <c r="D68" s="8"/>
      <c r="E68" s="8"/>
      <c r="F68" s="8"/>
      <c r="G68" s="8"/>
      <c r="H68" s="8"/>
      <c r="I68" s="8"/>
      <c r="J68" s="8"/>
      <c r="K68" s="108"/>
      <c r="L68" s="108"/>
      <c r="M68" s="108"/>
      <c r="N68" s="8"/>
      <c r="O68" s="101"/>
      <c r="P68" s="8"/>
      <c r="Q68" s="8"/>
      <c r="R68" s="8"/>
      <c r="S68" s="8"/>
      <c r="T68" s="8"/>
      <c r="U68" s="8"/>
      <c r="V68" s="8"/>
      <c r="W68" s="8"/>
      <c r="X68" s="8"/>
      <c r="Y68" s="8"/>
      <c r="Z68" s="8"/>
      <c r="AA68" s="8"/>
      <c r="AB68" s="8"/>
      <c r="AC68" s="8"/>
    </row>
    <row r="69" spans="1:29" x14ac:dyDescent="0.2">
      <c r="A69" s="3"/>
      <c r="B69" s="8"/>
      <c r="C69" s="8"/>
      <c r="D69" s="8"/>
      <c r="E69" s="8"/>
      <c r="F69" s="8"/>
      <c r="G69" s="8"/>
      <c r="H69" s="8"/>
      <c r="I69" s="8"/>
      <c r="J69" s="8"/>
      <c r="K69" s="108"/>
      <c r="L69" s="108"/>
      <c r="M69" s="108"/>
      <c r="N69" s="8"/>
      <c r="O69" s="101"/>
      <c r="P69" s="8"/>
      <c r="Q69" s="8"/>
      <c r="R69" s="8"/>
      <c r="S69" s="8"/>
      <c r="T69" s="8"/>
      <c r="U69" s="8"/>
      <c r="V69" s="8"/>
      <c r="W69" s="8"/>
      <c r="X69" s="8"/>
      <c r="Y69" s="8"/>
      <c r="Z69" s="8"/>
      <c r="AA69" s="8"/>
      <c r="AB69" s="8"/>
      <c r="AC69" s="8"/>
    </row>
    <row r="70" spans="1:29" x14ac:dyDescent="0.2">
      <c r="A70" s="3"/>
      <c r="B70" s="8"/>
      <c r="C70" s="8"/>
      <c r="D70" s="8"/>
      <c r="E70" s="8"/>
      <c r="F70" s="8"/>
      <c r="G70" s="8"/>
      <c r="H70" s="8"/>
      <c r="I70" s="8"/>
      <c r="J70" s="8"/>
      <c r="K70" s="108"/>
      <c r="L70" s="108"/>
      <c r="M70" s="108"/>
      <c r="N70" s="8"/>
      <c r="O70" s="101"/>
      <c r="P70" s="8"/>
      <c r="Q70" s="8"/>
      <c r="R70" s="8"/>
      <c r="S70" s="8"/>
      <c r="T70" s="8"/>
      <c r="U70" s="8"/>
      <c r="V70" s="8"/>
      <c r="W70" s="8"/>
      <c r="X70" s="8"/>
      <c r="Y70" s="8"/>
      <c r="Z70" s="8"/>
      <c r="AA70" s="8"/>
      <c r="AB70" s="8"/>
      <c r="AC70" s="8"/>
    </row>
    <row r="71" spans="1:29" x14ac:dyDescent="0.2">
      <c r="A71" s="3"/>
      <c r="B71" s="8"/>
      <c r="C71" s="8"/>
      <c r="D71" s="8"/>
      <c r="E71" s="8"/>
      <c r="F71" s="8"/>
      <c r="G71" s="8"/>
      <c r="H71" s="8"/>
      <c r="I71" s="8"/>
      <c r="J71" s="8"/>
      <c r="K71" s="108"/>
      <c r="L71" s="108"/>
      <c r="M71" s="108"/>
      <c r="N71" s="8"/>
      <c r="O71" s="101"/>
      <c r="P71" s="8"/>
      <c r="Q71" s="8"/>
      <c r="R71" s="8"/>
      <c r="S71" s="8"/>
      <c r="T71" s="8"/>
      <c r="U71" s="8"/>
      <c r="V71" s="8"/>
      <c r="W71" s="8"/>
      <c r="X71" s="8"/>
      <c r="Y71" s="8"/>
      <c r="Z71" s="8"/>
      <c r="AA71" s="8"/>
      <c r="AB71" s="8"/>
      <c r="AC71" s="8"/>
    </row>
    <row r="72" spans="1:29" x14ac:dyDescent="0.2">
      <c r="A72" s="3"/>
      <c r="B72" s="8"/>
      <c r="C72" s="8"/>
      <c r="D72" s="8"/>
      <c r="E72" s="8"/>
      <c r="F72" s="8"/>
      <c r="G72" s="8"/>
      <c r="H72" s="8"/>
      <c r="I72" s="8"/>
      <c r="J72" s="8"/>
      <c r="K72" s="108"/>
      <c r="L72" s="108"/>
      <c r="M72" s="108"/>
      <c r="N72" s="8"/>
      <c r="O72" s="101"/>
      <c r="P72" s="8"/>
      <c r="Q72" s="8"/>
      <c r="R72" s="8"/>
      <c r="S72" s="8"/>
      <c r="T72" s="8"/>
      <c r="U72" s="8"/>
      <c r="V72" s="8"/>
      <c r="W72" s="8"/>
      <c r="X72" s="8"/>
      <c r="Y72" s="8"/>
      <c r="Z72" s="8"/>
      <c r="AA72" s="8"/>
      <c r="AB72" s="8"/>
      <c r="AC72" s="8"/>
    </row>
    <row r="73" spans="1:29" x14ac:dyDescent="0.2">
      <c r="A73" s="3"/>
      <c r="B73" s="8"/>
      <c r="C73" s="8"/>
      <c r="D73" s="8"/>
      <c r="E73" s="8"/>
      <c r="F73" s="8"/>
      <c r="G73" s="8"/>
      <c r="H73" s="8"/>
      <c r="I73" s="8"/>
      <c r="J73" s="8"/>
      <c r="K73" s="108"/>
      <c r="L73" s="108"/>
      <c r="M73" s="108"/>
      <c r="N73" s="8"/>
      <c r="O73" s="101"/>
      <c r="P73" s="8"/>
      <c r="Q73" s="8"/>
      <c r="R73" s="8"/>
      <c r="S73" s="8"/>
      <c r="T73" s="8"/>
      <c r="U73" s="8"/>
      <c r="V73" s="8"/>
      <c r="W73" s="8"/>
      <c r="X73" s="8"/>
      <c r="Y73" s="8"/>
      <c r="Z73" s="8"/>
      <c r="AA73" s="8"/>
      <c r="AB73" s="8"/>
      <c r="AC73" s="8"/>
    </row>
    <row r="74" spans="1:29" x14ac:dyDescent="0.2">
      <c r="A74" s="3"/>
      <c r="B74" s="8"/>
      <c r="C74" s="8"/>
      <c r="D74" s="8"/>
      <c r="E74" s="8"/>
      <c r="F74" s="8"/>
      <c r="G74" s="8"/>
      <c r="H74" s="8"/>
      <c r="I74" s="8"/>
      <c r="J74" s="8"/>
      <c r="K74" s="108"/>
      <c r="L74" s="108"/>
      <c r="M74" s="108"/>
      <c r="N74" s="8"/>
      <c r="O74" s="101"/>
      <c r="P74" s="8"/>
      <c r="Q74" s="8"/>
      <c r="R74" s="8"/>
      <c r="S74" s="8"/>
      <c r="T74" s="8"/>
      <c r="U74" s="8"/>
      <c r="V74" s="8"/>
      <c r="W74" s="8"/>
      <c r="X74" s="8"/>
      <c r="Y74" s="8"/>
      <c r="Z74" s="8"/>
      <c r="AA74" s="8"/>
      <c r="AB74" s="8"/>
      <c r="AC74" s="8"/>
    </row>
    <row r="75" spans="1:29" x14ac:dyDescent="0.2">
      <c r="A75" s="3"/>
      <c r="B75" s="8"/>
      <c r="C75" s="8"/>
      <c r="D75" s="8"/>
      <c r="E75" s="8"/>
      <c r="F75" s="8"/>
      <c r="G75" s="8"/>
      <c r="H75" s="8"/>
      <c r="I75" s="8"/>
      <c r="J75" s="8"/>
      <c r="K75" s="108"/>
      <c r="L75" s="108"/>
      <c r="M75" s="108"/>
      <c r="N75" s="8"/>
      <c r="O75" s="101"/>
      <c r="P75" s="8"/>
      <c r="Q75" s="8"/>
      <c r="R75" s="8"/>
      <c r="S75" s="8"/>
      <c r="T75" s="8"/>
      <c r="U75" s="8"/>
      <c r="V75" s="8"/>
      <c r="W75" s="8"/>
      <c r="X75" s="8"/>
      <c r="Y75" s="8"/>
      <c r="Z75" s="8"/>
      <c r="AA75" s="8"/>
      <c r="AB75" s="8"/>
      <c r="AC75" s="8"/>
    </row>
    <row r="76" spans="1:29" x14ac:dyDescent="0.2">
      <c r="A76" s="3"/>
      <c r="B76" s="8"/>
      <c r="C76" s="8"/>
      <c r="D76" s="8"/>
      <c r="E76" s="8"/>
      <c r="F76" s="8"/>
      <c r="G76" s="8"/>
      <c r="H76" s="8"/>
      <c r="I76" s="8"/>
      <c r="J76" s="8"/>
      <c r="K76" s="108"/>
      <c r="L76" s="108"/>
      <c r="M76" s="108"/>
      <c r="N76" s="8"/>
      <c r="O76" s="101"/>
      <c r="P76" s="8"/>
      <c r="Q76" s="8"/>
      <c r="R76" s="8"/>
      <c r="S76" s="8"/>
      <c r="T76" s="8"/>
      <c r="U76" s="8"/>
      <c r="V76" s="8"/>
      <c r="W76" s="8"/>
      <c r="X76" s="8"/>
      <c r="Y76" s="8"/>
      <c r="Z76" s="8"/>
      <c r="AA76" s="8"/>
      <c r="AB76" s="8"/>
      <c r="AC76" s="8"/>
    </row>
    <row r="77" spans="1:29" x14ac:dyDescent="0.2">
      <c r="A77" s="3"/>
      <c r="B77" s="8"/>
      <c r="C77" s="8"/>
      <c r="D77" s="8"/>
      <c r="E77" s="8"/>
      <c r="F77" s="8"/>
      <c r="G77" s="8"/>
      <c r="H77" s="8"/>
      <c r="I77" s="8"/>
      <c r="J77" s="8"/>
      <c r="K77" s="108"/>
      <c r="L77" s="108"/>
      <c r="M77" s="108"/>
      <c r="N77" s="8"/>
      <c r="O77" s="101"/>
      <c r="P77" s="8"/>
      <c r="Q77" s="8"/>
      <c r="R77" s="8"/>
      <c r="S77" s="8"/>
      <c r="T77" s="8"/>
      <c r="U77" s="8"/>
      <c r="V77" s="8"/>
      <c r="W77" s="8"/>
      <c r="X77" s="8"/>
      <c r="Y77" s="8"/>
      <c r="Z77" s="8"/>
      <c r="AA77" s="8"/>
      <c r="AB77" s="8"/>
      <c r="AC77" s="8"/>
    </row>
    <row r="78" spans="1:29" x14ac:dyDescent="0.2">
      <c r="A78" s="3"/>
      <c r="B78" s="8"/>
      <c r="C78" s="8"/>
      <c r="D78" s="8"/>
      <c r="E78" s="8"/>
      <c r="F78" s="8"/>
      <c r="G78" s="8"/>
      <c r="H78" s="8"/>
      <c r="I78" s="8"/>
      <c r="J78" s="8"/>
      <c r="K78" s="108"/>
      <c r="L78" s="108"/>
      <c r="M78" s="108"/>
      <c r="N78" s="8"/>
      <c r="O78" s="101"/>
      <c r="P78" s="8"/>
      <c r="Q78" s="8"/>
      <c r="R78" s="8"/>
      <c r="S78" s="8"/>
      <c r="T78" s="8"/>
      <c r="U78" s="8"/>
      <c r="V78" s="8"/>
      <c r="W78" s="8"/>
      <c r="X78" s="8"/>
      <c r="Y78" s="8"/>
      <c r="Z78" s="8"/>
      <c r="AA78" s="8"/>
      <c r="AB78" s="8"/>
      <c r="AC78" s="8"/>
    </row>
    <row r="79" spans="1:29" x14ac:dyDescent="0.2">
      <c r="A79" s="3"/>
      <c r="B79" s="8"/>
      <c r="C79" s="8"/>
      <c r="D79" s="8"/>
      <c r="E79" s="8"/>
      <c r="F79" s="8"/>
      <c r="G79" s="8"/>
      <c r="H79" s="8"/>
      <c r="I79" s="8"/>
      <c r="J79" s="8"/>
      <c r="K79" s="108"/>
      <c r="L79" s="108"/>
      <c r="M79" s="108"/>
      <c r="N79" s="8"/>
      <c r="O79" s="101"/>
      <c r="P79" s="8"/>
      <c r="Q79" s="8"/>
      <c r="R79" s="8"/>
      <c r="S79" s="8"/>
      <c r="T79" s="8"/>
      <c r="U79" s="8"/>
      <c r="V79" s="8"/>
      <c r="W79" s="8"/>
      <c r="X79" s="8"/>
      <c r="Y79" s="8"/>
      <c r="Z79" s="8"/>
      <c r="AA79" s="8"/>
      <c r="AB79" s="8"/>
      <c r="AC79" s="8"/>
    </row>
    <row r="80" spans="1:29" x14ac:dyDescent="0.2">
      <c r="A80" s="3"/>
      <c r="B80" s="8"/>
      <c r="C80" s="8"/>
      <c r="D80" s="8"/>
      <c r="E80" s="8"/>
      <c r="F80" s="8"/>
      <c r="G80" s="8"/>
      <c r="H80" s="8"/>
      <c r="I80" s="8"/>
      <c r="J80" s="8"/>
      <c r="K80" s="108"/>
      <c r="L80" s="108"/>
      <c r="M80" s="108"/>
      <c r="N80" s="8"/>
      <c r="O80" s="101"/>
      <c r="P80" s="8"/>
      <c r="Q80" s="8"/>
      <c r="R80" s="8"/>
      <c r="S80" s="8"/>
      <c r="T80" s="8"/>
      <c r="U80" s="8"/>
      <c r="V80" s="8"/>
      <c r="W80" s="8"/>
      <c r="X80" s="8"/>
      <c r="Y80" s="8"/>
      <c r="Z80" s="8"/>
      <c r="AA80" s="8"/>
      <c r="AB80" s="8"/>
      <c r="AC80" s="8"/>
    </row>
    <row r="81" spans="1:29" x14ac:dyDescent="0.2">
      <c r="A81" s="3"/>
      <c r="B81" s="8"/>
      <c r="C81" s="8"/>
      <c r="D81" s="8"/>
      <c r="E81" s="8"/>
      <c r="F81" s="8"/>
      <c r="G81" s="8"/>
      <c r="H81" s="8"/>
      <c r="I81" s="8"/>
      <c r="J81" s="8"/>
      <c r="K81" s="108"/>
      <c r="L81" s="108"/>
      <c r="M81" s="108"/>
      <c r="N81" s="8"/>
      <c r="O81" s="101"/>
      <c r="P81" s="8"/>
      <c r="Q81" s="8"/>
      <c r="R81" s="8"/>
      <c r="S81" s="8"/>
      <c r="T81" s="8"/>
      <c r="U81" s="8"/>
      <c r="V81" s="8"/>
      <c r="W81" s="8"/>
      <c r="X81" s="8"/>
      <c r="Y81" s="8"/>
      <c r="Z81" s="8"/>
      <c r="AA81" s="8"/>
      <c r="AB81" s="8"/>
      <c r="AC81" s="8"/>
    </row>
    <row r="82" spans="1:29" x14ac:dyDescent="0.2">
      <c r="A82" s="3"/>
      <c r="B82" s="8"/>
      <c r="C82" s="8"/>
      <c r="D82" s="8"/>
      <c r="E82" s="8"/>
      <c r="F82" s="8"/>
      <c r="G82" s="8"/>
      <c r="H82" s="8"/>
      <c r="I82" s="8"/>
      <c r="J82" s="8"/>
      <c r="K82" s="108"/>
      <c r="L82" s="108"/>
      <c r="M82" s="108"/>
      <c r="N82" s="8"/>
      <c r="O82" s="101"/>
      <c r="P82" s="8"/>
      <c r="Q82" s="8"/>
      <c r="R82" s="8"/>
      <c r="S82" s="8"/>
      <c r="T82" s="8"/>
      <c r="U82" s="8"/>
      <c r="V82" s="8"/>
      <c r="W82" s="8"/>
      <c r="X82" s="8"/>
      <c r="Y82" s="8"/>
      <c r="Z82" s="8"/>
      <c r="AA82" s="8"/>
      <c r="AB82" s="8"/>
      <c r="AC82" s="8"/>
    </row>
    <row r="83" spans="1:29" x14ac:dyDescent="0.2">
      <c r="A83" s="3"/>
      <c r="B83" s="8"/>
      <c r="C83" s="8"/>
      <c r="D83" s="8"/>
      <c r="E83" s="8"/>
      <c r="F83" s="8"/>
      <c r="G83" s="8"/>
      <c r="H83" s="8"/>
      <c r="I83" s="8"/>
      <c r="J83" s="8"/>
      <c r="K83" s="108"/>
      <c r="L83" s="108"/>
      <c r="M83" s="108"/>
      <c r="N83" s="8"/>
      <c r="O83" s="101"/>
      <c r="P83" s="8"/>
      <c r="Q83" s="8"/>
      <c r="R83" s="8"/>
      <c r="S83" s="8"/>
      <c r="T83" s="8"/>
      <c r="U83" s="8"/>
      <c r="V83" s="8"/>
      <c r="W83" s="8"/>
      <c r="X83" s="8"/>
      <c r="Y83" s="8"/>
      <c r="Z83" s="8"/>
      <c r="AA83" s="8"/>
      <c r="AB83" s="8"/>
      <c r="AC83" s="8"/>
    </row>
    <row r="84" spans="1:29" x14ac:dyDescent="0.2">
      <c r="A84" s="3"/>
      <c r="B84" s="8"/>
      <c r="C84" s="8"/>
      <c r="D84" s="8"/>
      <c r="E84" s="8"/>
      <c r="F84" s="8"/>
      <c r="G84" s="8"/>
      <c r="H84" s="8"/>
      <c r="I84" s="8"/>
      <c r="J84" s="8"/>
      <c r="K84" s="108"/>
      <c r="L84" s="108"/>
      <c r="M84" s="108"/>
      <c r="N84" s="8"/>
      <c r="O84" s="101"/>
      <c r="P84" s="8"/>
      <c r="Q84" s="8"/>
      <c r="R84" s="8"/>
      <c r="S84" s="8"/>
      <c r="T84" s="8"/>
      <c r="U84" s="8"/>
      <c r="V84" s="8"/>
      <c r="W84" s="8"/>
      <c r="X84" s="8"/>
      <c r="Y84" s="8"/>
      <c r="Z84" s="8"/>
      <c r="AA84" s="8"/>
      <c r="AB84" s="8"/>
      <c r="AC84" s="8"/>
    </row>
    <row r="85" spans="1:29" x14ac:dyDescent="0.2">
      <c r="A85" s="3"/>
      <c r="B85" s="8"/>
      <c r="C85" s="8"/>
      <c r="D85" s="8"/>
      <c r="E85" s="8"/>
      <c r="F85" s="8"/>
      <c r="G85" s="8"/>
      <c r="H85" s="8"/>
      <c r="I85" s="8"/>
      <c r="J85" s="8"/>
      <c r="K85" s="108"/>
      <c r="L85" s="108"/>
      <c r="M85" s="108"/>
      <c r="N85" s="8"/>
      <c r="O85" s="101"/>
      <c r="P85" s="8"/>
      <c r="Q85" s="8"/>
      <c r="R85" s="8"/>
      <c r="S85" s="8"/>
      <c r="T85" s="8"/>
      <c r="U85" s="8"/>
      <c r="V85" s="8"/>
      <c r="W85" s="8"/>
      <c r="X85" s="8"/>
      <c r="Y85" s="8"/>
      <c r="Z85" s="8"/>
      <c r="AA85" s="8"/>
      <c r="AB85" s="8"/>
      <c r="AC85" s="8"/>
    </row>
    <row r="86" spans="1:29" x14ac:dyDescent="0.2">
      <c r="A86" s="3"/>
      <c r="B86" s="8"/>
      <c r="C86" s="8"/>
      <c r="D86" s="125"/>
      <c r="E86" s="8"/>
      <c r="F86" s="8"/>
      <c r="G86" s="8"/>
      <c r="H86" s="8"/>
      <c r="I86" s="8"/>
      <c r="J86" s="8"/>
      <c r="K86" s="108"/>
      <c r="L86" s="108"/>
      <c r="M86" s="108"/>
      <c r="N86" s="8"/>
      <c r="O86" s="101"/>
      <c r="P86" s="8"/>
      <c r="Q86" s="8"/>
      <c r="R86" s="8"/>
      <c r="S86" s="8"/>
      <c r="T86" s="8"/>
      <c r="U86" s="8"/>
      <c r="V86" s="8"/>
      <c r="W86" s="8"/>
      <c r="X86" s="8"/>
      <c r="Y86" s="8"/>
      <c r="Z86" s="8"/>
      <c r="AA86" s="8"/>
      <c r="AB86" s="8"/>
      <c r="AC86" s="8"/>
    </row>
    <row r="87" spans="1:29" x14ac:dyDescent="0.2">
      <c r="A87" s="3"/>
      <c r="B87" s="8"/>
      <c r="C87" s="8"/>
      <c r="D87" s="8"/>
      <c r="E87" s="8"/>
      <c r="F87" s="8"/>
      <c r="G87" s="8"/>
      <c r="H87" s="8"/>
      <c r="I87" s="8"/>
      <c r="J87" s="8"/>
      <c r="K87" s="108"/>
      <c r="L87" s="108"/>
      <c r="M87" s="108"/>
      <c r="N87" s="8"/>
      <c r="O87" s="101"/>
      <c r="P87" s="8"/>
      <c r="Q87" s="8"/>
      <c r="R87" s="8"/>
      <c r="S87" s="8"/>
      <c r="T87" s="8"/>
      <c r="U87" s="8"/>
      <c r="V87" s="8"/>
      <c r="W87" s="8"/>
      <c r="X87" s="8"/>
      <c r="Y87" s="8"/>
      <c r="Z87" s="8"/>
      <c r="AA87" s="8"/>
      <c r="AB87" s="8"/>
      <c r="AC87" s="8"/>
    </row>
    <row r="88" spans="1:29" x14ac:dyDescent="0.2">
      <c r="A88" s="3"/>
      <c r="B88" s="8"/>
      <c r="C88" s="8"/>
      <c r="D88" s="8"/>
      <c r="E88" s="8"/>
      <c r="F88" s="8"/>
      <c r="G88" s="8"/>
      <c r="H88" s="8"/>
      <c r="I88" s="8"/>
      <c r="J88" s="8"/>
      <c r="K88" s="108"/>
      <c r="L88" s="108"/>
      <c r="M88" s="108"/>
      <c r="N88" s="8"/>
      <c r="O88" s="101"/>
      <c r="P88" s="8"/>
      <c r="Q88" s="8"/>
      <c r="R88" s="8"/>
      <c r="S88" s="8"/>
      <c r="T88" s="8"/>
      <c r="U88" s="8"/>
      <c r="V88" s="8"/>
      <c r="W88" s="8"/>
      <c r="X88" s="8"/>
      <c r="Y88" s="8"/>
      <c r="Z88" s="8"/>
      <c r="AA88" s="8"/>
      <c r="AB88" s="8"/>
      <c r="AC88" s="8"/>
    </row>
    <row r="89" spans="1:29" x14ac:dyDescent="0.2">
      <c r="A89" s="3"/>
      <c r="B89" s="8"/>
      <c r="C89" s="8"/>
      <c r="D89" s="8"/>
      <c r="E89" s="8"/>
      <c r="F89" s="8"/>
      <c r="G89" s="8"/>
      <c r="H89" s="8"/>
      <c r="I89" s="8"/>
      <c r="J89" s="8"/>
      <c r="K89" s="108"/>
      <c r="L89" s="108"/>
      <c r="M89" s="108"/>
      <c r="N89" s="8"/>
      <c r="O89" s="101"/>
      <c r="P89" s="8"/>
      <c r="Q89" s="8"/>
      <c r="R89" s="8"/>
      <c r="S89" s="8"/>
      <c r="T89" s="8"/>
      <c r="U89" s="8"/>
      <c r="V89" s="8"/>
      <c r="W89" s="8"/>
      <c r="X89" s="8"/>
      <c r="Y89" s="8"/>
      <c r="Z89" s="8"/>
      <c r="AA89" s="8"/>
      <c r="AB89" s="8"/>
      <c r="AC89" s="8"/>
    </row>
    <row r="90" spans="1:29" x14ac:dyDescent="0.2">
      <c r="A90" s="3"/>
      <c r="B90" s="8"/>
      <c r="C90" s="8"/>
      <c r="D90" s="8"/>
      <c r="E90" s="8"/>
      <c r="F90" s="8"/>
      <c r="G90" s="8"/>
      <c r="H90" s="8"/>
      <c r="I90" s="8"/>
      <c r="J90" s="8"/>
      <c r="K90" s="108"/>
      <c r="L90" s="108"/>
      <c r="M90" s="108"/>
      <c r="N90" s="8"/>
      <c r="O90" s="101"/>
      <c r="P90" s="8"/>
      <c r="Q90" s="8"/>
      <c r="R90" s="8"/>
      <c r="S90" s="8"/>
      <c r="T90" s="8"/>
      <c r="U90" s="8"/>
      <c r="V90" s="8"/>
      <c r="W90" s="8"/>
      <c r="X90" s="8"/>
      <c r="Y90" s="8"/>
      <c r="Z90" s="8"/>
      <c r="AA90" s="8"/>
      <c r="AB90" s="8"/>
      <c r="AC90" s="8"/>
    </row>
    <row r="91" spans="1:29" x14ac:dyDescent="0.2">
      <c r="A91" s="3"/>
      <c r="B91" s="129" t="s">
        <v>162</v>
      </c>
      <c r="C91" s="129"/>
      <c r="D91" s="130" t="s">
        <v>245</v>
      </c>
      <c r="E91" s="8"/>
      <c r="F91" s="8"/>
      <c r="G91" s="8"/>
      <c r="H91" s="8"/>
      <c r="I91" s="8"/>
      <c r="J91" s="8"/>
      <c r="K91" s="108"/>
      <c r="L91" s="108"/>
      <c r="M91" s="108"/>
      <c r="N91" s="8"/>
      <c r="O91" s="101"/>
      <c r="P91" s="8"/>
      <c r="Q91" s="8"/>
      <c r="R91" s="8"/>
      <c r="S91" s="8"/>
      <c r="T91" s="8"/>
      <c r="U91" s="8"/>
      <c r="V91" s="8"/>
      <c r="W91" s="8"/>
      <c r="X91" s="8"/>
      <c r="Y91" s="8"/>
      <c r="Z91" s="8"/>
      <c r="AA91" s="8"/>
      <c r="AB91" s="8"/>
      <c r="AC91" s="8"/>
    </row>
    <row r="92" spans="1:29" x14ac:dyDescent="0.2">
      <c r="A92" s="3"/>
      <c r="B92" s="8"/>
      <c r="C92" s="8"/>
      <c r="D92" s="8"/>
      <c r="E92" s="8"/>
      <c r="F92" s="8"/>
      <c r="G92" s="8"/>
      <c r="H92" s="8"/>
      <c r="I92" s="8"/>
      <c r="J92" s="8"/>
      <c r="K92" s="108"/>
      <c r="L92" s="108"/>
      <c r="M92" s="108"/>
      <c r="N92" s="8"/>
      <c r="O92" s="101"/>
      <c r="P92" s="8"/>
      <c r="Q92" s="8"/>
      <c r="R92" s="8"/>
      <c r="S92" s="8"/>
      <c r="T92" s="8"/>
      <c r="U92" s="8"/>
      <c r="V92" s="8"/>
      <c r="W92" s="8"/>
      <c r="X92" s="8"/>
      <c r="Y92" s="8"/>
      <c r="Z92" s="8"/>
      <c r="AA92" s="8"/>
      <c r="AB92" s="8"/>
      <c r="AC92" s="8"/>
    </row>
    <row r="93" spans="1:29" x14ac:dyDescent="0.2">
      <c r="A93" s="3"/>
      <c r="B93" s="8"/>
      <c r="C93" s="8"/>
      <c r="D93" s="8"/>
      <c r="E93" s="8"/>
      <c r="F93" s="8"/>
      <c r="G93" s="8"/>
      <c r="H93" s="8"/>
      <c r="I93" s="8"/>
      <c r="J93" s="8"/>
      <c r="K93" s="108"/>
      <c r="L93" s="108"/>
      <c r="M93" s="108"/>
      <c r="N93" s="8"/>
      <c r="O93" s="101"/>
      <c r="P93" s="8"/>
      <c r="Q93" s="8"/>
      <c r="R93" s="8"/>
      <c r="S93" s="8"/>
      <c r="T93" s="8"/>
      <c r="U93" s="8"/>
      <c r="V93" s="8"/>
      <c r="W93" s="8"/>
      <c r="X93" s="8"/>
      <c r="Y93" s="8"/>
      <c r="Z93" s="8"/>
      <c r="AA93" s="8"/>
      <c r="AB93" s="8"/>
      <c r="AC93" s="8"/>
    </row>
    <row r="94" spans="1:29" x14ac:dyDescent="0.2">
      <c r="A94" s="3"/>
      <c r="B94" s="125"/>
      <c r="C94" s="125"/>
      <c r="D94" s="125"/>
      <c r="E94" s="125"/>
      <c r="F94" s="125"/>
      <c r="G94" s="125"/>
      <c r="H94" s="125"/>
      <c r="I94" s="125"/>
      <c r="J94" s="125"/>
      <c r="K94" s="108"/>
      <c r="L94" s="108"/>
      <c r="M94" s="108"/>
      <c r="N94" s="8"/>
      <c r="O94" s="101"/>
      <c r="P94" s="8"/>
      <c r="Q94" s="8"/>
      <c r="R94" s="8"/>
      <c r="S94" s="8"/>
      <c r="T94" s="8"/>
      <c r="U94" s="8"/>
      <c r="V94" s="8"/>
      <c r="W94" s="8"/>
      <c r="X94" s="8"/>
      <c r="Y94" s="8"/>
      <c r="Z94" s="8"/>
      <c r="AA94" s="8"/>
      <c r="AB94" s="8"/>
      <c r="AC94" s="8"/>
    </row>
    <row r="95" spans="1:29" x14ac:dyDescent="0.2">
      <c r="A95" s="3"/>
      <c r="B95" s="125"/>
      <c r="C95" s="125"/>
      <c r="D95" s="125"/>
      <c r="E95" s="125"/>
      <c r="F95" s="125"/>
      <c r="G95" s="125"/>
      <c r="H95" s="125"/>
      <c r="I95" s="125"/>
      <c r="J95" s="125"/>
      <c r="K95" s="108"/>
      <c r="L95" s="108"/>
      <c r="M95" s="108"/>
      <c r="N95" s="8"/>
      <c r="O95" s="101"/>
      <c r="P95" s="8"/>
      <c r="Q95" s="8"/>
      <c r="R95" s="8"/>
      <c r="S95" s="8"/>
      <c r="T95" s="8"/>
      <c r="U95" s="8"/>
      <c r="V95" s="8"/>
      <c r="W95" s="8"/>
      <c r="X95" s="8"/>
      <c r="Y95" s="8"/>
      <c r="Z95" s="8"/>
      <c r="AA95" s="8"/>
      <c r="AB95" s="8"/>
      <c r="AC95" s="8"/>
    </row>
    <row r="96" spans="1:29" x14ac:dyDescent="0.2">
      <c r="A96" s="3"/>
      <c r="B96" s="125"/>
      <c r="C96" s="125"/>
      <c r="D96" s="125"/>
      <c r="E96" s="125"/>
      <c r="F96" s="125"/>
      <c r="G96" s="125"/>
      <c r="H96" s="125"/>
      <c r="I96" s="125"/>
      <c r="J96" s="125"/>
      <c r="K96" s="108"/>
      <c r="L96" s="108"/>
      <c r="M96" s="108"/>
      <c r="N96" s="8"/>
      <c r="O96" s="101"/>
      <c r="P96" s="8"/>
      <c r="Q96" s="8"/>
      <c r="R96" s="8"/>
      <c r="S96" s="8"/>
      <c r="T96" s="8"/>
      <c r="U96" s="8"/>
      <c r="V96" s="8"/>
      <c r="W96" s="8"/>
      <c r="X96" s="8"/>
      <c r="Y96" s="8"/>
      <c r="Z96" s="8"/>
      <c r="AA96" s="8"/>
      <c r="AB96" s="8"/>
      <c r="AC96" s="8"/>
    </row>
    <row r="97" spans="1:29" x14ac:dyDescent="0.2">
      <c r="A97" s="3"/>
      <c r="B97" s="125"/>
      <c r="C97" s="125"/>
      <c r="D97" s="125"/>
      <c r="E97" s="125"/>
      <c r="F97" s="125"/>
      <c r="G97" s="125"/>
      <c r="H97" s="125"/>
      <c r="I97" s="125"/>
      <c r="J97" s="125"/>
      <c r="K97" s="108"/>
      <c r="L97" s="108"/>
      <c r="M97" s="108"/>
      <c r="N97" s="8"/>
      <c r="O97" s="101"/>
      <c r="P97" s="8"/>
      <c r="Q97" s="8"/>
      <c r="R97" s="8"/>
      <c r="S97" s="8"/>
      <c r="T97" s="8"/>
      <c r="U97" s="8"/>
      <c r="V97" s="8"/>
      <c r="W97" s="8"/>
      <c r="X97" s="8"/>
      <c r="Y97" s="8"/>
      <c r="Z97" s="8"/>
      <c r="AA97" s="8"/>
      <c r="AB97" s="8"/>
      <c r="AC97" s="8"/>
    </row>
    <row r="98" spans="1:29" x14ac:dyDescent="0.2">
      <c r="A98" s="3"/>
      <c r="B98" s="125"/>
      <c r="C98" s="125"/>
      <c r="D98" s="125"/>
      <c r="E98" s="125"/>
      <c r="F98" s="125"/>
      <c r="G98" s="125"/>
      <c r="H98" s="125"/>
      <c r="I98" s="125"/>
      <c r="J98" s="125"/>
      <c r="K98" s="108"/>
      <c r="L98" s="108"/>
      <c r="M98" s="108"/>
      <c r="N98" s="8"/>
      <c r="O98" s="101"/>
      <c r="P98" s="8"/>
      <c r="Q98" s="8"/>
      <c r="R98" s="8"/>
      <c r="S98" s="8"/>
      <c r="T98" s="8"/>
      <c r="U98" s="8"/>
      <c r="V98" s="8"/>
      <c r="W98" s="8"/>
      <c r="X98" s="8"/>
      <c r="Y98" s="8"/>
      <c r="Z98" s="8"/>
      <c r="AA98" s="8"/>
      <c r="AB98" s="8"/>
      <c r="AC98" s="8"/>
    </row>
    <row r="99" spans="1:29" x14ac:dyDescent="0.2">
      <c r="A99" s="3"/>
      <c r="B99" s="125"/>
      <c r="C99" s="125"/>
      <c r="D99" s="125"/>
      <c r="E99" s="125"/>
      <c r="F99" s="125"/>
      <c r="G99" s="125"/>
      <c r="H99" s="125"/>
      <c r="I99" s="125"/>
      <c r="J99" s="125"/>
      <c r="K99" s="108"/>
      <c r="L99" s="108"/>
      <c r="M99" s="108"/>
      <c r="N99" s="8"/>
      <c r="O99" s="101"/>
      <c r="P99" s="8"/>
      <c r="Q99" s="8"/>
      <c r="R99" s="8"/>
      <c r="S99" s="8"/>
      <c r="T99" s="8"/>
      <c r="U99" s="8"/>
      <c r="V99" s="8"/>
      <c r="W99" s="8"/>
      <c r="X99" s="8"/>
      <c r="Y99" s="8"/>
      <c r="Z99" s="8"/>
      <c r="AA99" s="8"/>
      <c r="AB99" s="8"/>
      <c r="AC99" s="8"/>
    </row>
    <row r="100" spans="1:29" x14ac:dyDescent="0.2">
      <c r="A100" s="3"/>
      <c r="B100" s="125"/>
      <c r="C100" s="125"/>
      <c r="D100" s="125"/>
      <c r="E100" s="125"/>
      <c r="F100" s="125"/>
      <c r="G100" s="125"/>
      <c r="H100" s="125"/>
      <c r="I100" s="125"/>
      <c r="J100" s="125"/>
      <c r="K100" s="108"/>
      <c r="L100" s="108"/>
      <c r="M100" s="108"/>
      <c r="N100" s="8"/>
      <c r="O100" s="101"/>
      <c r="P100" s="8"/>
      <c r="Q100" s="8"/>
      <c r="R100" s="8"/>
      <c r="S100" s="8"/>
      <c r="T100" s="8"/>
      <c r="U100" s="8"/>
      <c r="V100" s="8"/>
      <c r="W100" s="8"/>
      <c r="X100" s="8"/>
      <c r="Y100" s="8"/>
      <c r="Z100" s="8"/>
      <c r="AA100" s="8"/>
      <c r="AB100" s="8"/>
      <c r="AC100" s="8"/>
    </row>
    <row r="101" spans="1:29" x14ac:dyDescent="0.2">
      <c r="A101" s="3"/>
      <c r="B101" s="125"/>
      <c r="C101" s="125"/>
      <c r="D101" s="125"/>
      <c r="E101" s="125"/>
      <c r="F101" s="125"/>
      <c r="G101" s="125"/>
      <c r="H101" s="125"/>
      <c r="I101" s="125"/>
      <c r="J101" s="125"/>
      <c r="K101" s="108"/>
      <c r="L101" s="108"/>
      <c r="M101" s="108"/>
      <c r="N101" s="8"/>
      <c r="O101" s="101"/>
      <c r="P101" s="8"/>
      <c r="Q101" s="8"/>
      <c r="R101" s="8"/>
      <c r="S101" s="8"/>
      <c r="T101" s="8"/>
      <c r="U101" s="8"/>
      <c r="V101" s="8"/>
      <c r="W101" s="8"/>
      <c r="X101" s="8"/>
      <c r="Y101" s="8"/>
      <c r="Z101" s="8"/>
      <c r="AA101" s="8"/>
      <c r="AB101" s="8"/>
      <c r="AC101" s="8"/>
    </row>
    <row r="102" spans="1:29" x14ac:dyDescent="0.2">
      <c r="K102" s="108"/>
      <c r="L102" s="108"/>
      <c r="M102" s="108"/>
    </row>
    <row r="103" spans="1:29" x14ac:dyDescent="0.2">
      <c r="K103" s="108"/>
      <c r="L103" s="108"/>
      <c r="M103" s="108"/>
    </row>
    <row r="104" spans="1:29" x14ac:dyDescent="0.2">
      <c r="K104" s="108"/>
      <c r="L104" s="108"/>
      <c r="M104" s="108"/>
    </row>
    <row r="105" spans="1:29" x14ac:dyDescent="0.2">
      <c r="K105" s="108"/>
      <c r="L105" s="108"/>
      <c r="M105" s="108"/>
    </row>
    <row r="106" spans="1:29" x14ac:dyDescent="0.2">
      <c r="K106" s="108"/>
      <c r="L106" s="108"/>
      <c r="M106" s="108"/>
    </row>
    <row r="107" spans="1:29" x14ac:dyDescent="0.2">
      <c r="K107" s="108"/>
      <c r="L107" s="108"/>
      <c r="M107" s="108"/>
    </row>
    <row r="108" spans="1:29" x14ac:dyDescent="0.2">
      <c r="K108" s="108"/>
      <c r="L108" s="108"/>
      <c r="M108" s="108"/>
    </row>
    <row r="109" spans="1:29" x14ac:dyDescent="0.2">
      <c r="K109" s="108"/>
      <c r="L109" s="108"/>
      <c r="M109" s="108"/>
    </row>
    <row r="110" spans="1:29" x14ac:dyDescent="0.2">
      <c r="K110" s="108"/>
      <c r="L110" s="108"/>
      <c r="M110" s="108"/>
    </row>
    <row r="111" spans="1:29" x14ac:dyDescent="0.2">
      <c r="K111" s="108"/>
      <c r="L111" s="108"/>
      <c r="M111" s="108"/>
    </row>
  </sheetData>
  <sheetProtection algorithmName="SHA-512" hashValue="GIorHvYpxr857SeLojRH+yF2KA/OD2YbALACK7Mvkb7HsDfXd1/ZtEebWxRgovxw4tIItIURSlj/plm0eez/tA==" saltValue="NH7aA11P5+xFDwi2lQguAQ==" spinCount="100000" sheet="1" formatCells="0" formatColumns="0" formatRows="0" insertColumns="0" insertRows="0" insertHyperlinks="0" deleteColumns="0" deleteRows="0" sort="0" autoFilter="0" pivotTables="0"/>
  <mergeCells count="46">
    <mergeCell ref="B37:D38"/>
    <mergeCell ref="E37:H37"/>
    <mergeCell ref="E38:H38"/>
    <mergeCell ref="E36:H36"/>
    <mergeCell ref="D20:E20"/>
    <mergeCell ref="D34:E34"/>
    <mergeCell ref="D21:E21"/>
    <mergeCell ref="D22:E22"/>
    <mergeCell ref="B35:C35"/>
    <mergeCell ref="E35:H35"/>
    <mergeCell ref="D33:G33"/>
    <mergeCell ref="D25:E25"/>
    <mergeCell ref="D26:E26"/>
    <mergeCell ref="D32:E32"/>
    <mergeCell ref="D27:E27"/>
    <mergeCell ref="D28:E28"/>
    <mergeCell ref="C3:D3"/>
    <mergeCell ref="I10:J10"/>
    <mergeCell ref="F3:I3"/>
    <mergeCell ref="F4:I4"/>
    <mergeCell ref="D14:E14"/>
    <mergeCell ref="F5:J5"/>
    <mergeCell ref="F6:J6"/>
    <mergeCell ref="B4:C4"/>
    <mergeCell ref="D4:E4"/>
    <mergeCell ref="B5:C5"/>
    <mergeCell ref="D5:E5"/>
    <mergeCell ref="D15:E15"/>
    <mergeCell ref="B6:E6"/>
    <mergeCell ref="C9:J9"/>
    <mergeCell ref="F10:G10"/>
    <mergeCell ref="D11:E11"/>
    <mergeCell ref="H11:I11"/>
    <mergeCell ref="D12:E12"/>
    <mergeCell ref="D13:E13"/>
    <mergeCell ref="I8:J8"/>
    <mergeCell ref="G8:H8"/>
    <mergeCell ref="D29:E29"/>
    <mergeCell ref="D30:E30"/>
    <mergeCell ref="D31:E31"/>
    <mergeCell ref="D16:E16"/>
    <mergeCell ref="D23:E23"/>
    <mergeCell ref="D24:E24"/>
    <mergeCell ref="D17:E17"/>
    <mergeCell ref="D18:E18"/>
    <mergeCell ref="D19:E19"/>
  </mergeCells>
  <dataValidations count="7">
    <dataValidation type="list" allowBlank="1" showInputMessage="1" showErrorMessage="1" sqref="D983059:D983073 D917523:D917537 D851987:D852001 D786451:D786465 D720915:D720929 D655379:D655393 D589843:D589857 D524307:D524321 D458771:D458785 D393235:D393249 D327699:D327713 D262163:D262177 D196627:D196641 D131091:D131105 D65555:D65569 WVL10:WVL30 WLP10:WLP30 WBT10:WBT30 VRX10:VRX30 VIB10:VIB30 UYF10:UYF30 UOJ10:UOJ30 UEN10:UEN30 TUR10:TUR30 TKV10:TKV30 TAZ10:TAZ30 SRD10:SRD30 SHH10:SHH30 RXL10:RXL30 RNP10:RNP30 RDT10:RDT30 QTX10:QTX30 QKB10:QKB30 QAF10:QAF30 PQJ10:PQJ30 PGN10:PGN30 OWR10:OWR30 OMV10:OMV30 OCZ10:OCZ30 NTD10:NTD30 NJH10:NJH30 MZL10:MZL30 MPP10:MPP30 MFT10:MFT30 LVX10:LVX30 LMB10:LMB30 LCF10:LCF30 KSJ10:KSJ30 KIN10:KIN30 JYR10:JYR30 JOV10:JOV30 JEZ10:JEZ30 IVD10:IVD30 ILH10:ILH30 IBL10:IBL30 HRP10:HRP30 HHT10:HHT30 GXX10:GXX30 GOB10:GOB30 GEF10:GEF30 FUJ10:FUJ30 FKN10:FKN30 FAR10:FAR30 EQV10:EQV30 EGZ10:EGZ30 DXD10:DXD30 DNH10:DNH30 DDL10:DDL30 CTP10:CTP30 CJT10:CJT30 BZX10:BZX30 BQB10:BQB30 BGF10:BGF30 AWJ10:AWJ30 AMN10:AMN30 ACR10:ACR30 SV10:SV30 IZ10:IZ30 IZ65553:IZ65567 SV65553:SV65567 ACR65553:ACR65567 AMN65553:AMN65567 AWJ65553:AWJ65567 BGF65553:BGF65567 BQB65553:BQB65567 BZX65553:BZX65567 CJT65553:CJT65567 CTP65553:CTP65567 DDL65553:DDL65567 DNH65553:DNH65567 DXD65553:DXD65567 EGZ65553:EGZ65567 EQV65553:EQV65567 FAR65553:FAR65567 FKN65553:FKN65567 FUJ65553:FUJ65567 GEF65553:GEF65567 GOB65553:GOB65567 GXX65553:GXX65567 HHT65553:HHT65567 HRP65553:HRP65567 IBL65553:IBL65567 ILH65553:ILH65567 IVD65553:IVD65567 JEZ65553:JEZ65567 JOV65553:JOV65567 JYR65553:JYR65567 KIN65553:KIN65567 KSJ65553:KSJ65567 LCF65553:LCF65567 LMB65553:LMB65567 LVX65553:LVX65567 MFT65553:MFT65567 MPP65553:MPP65567 MZL65553:MZL65567 NJH65553:NJH65567 NTD65553:NTD65567 OCZ65553:OCZ65567 OMV65553:OMV65567 OWR65553:OWR65567 PGN65553:PGN65567 PQJ65553:PQJ65567 QAF65553:QAF65567 QKB65553:QKB65567 QTX65553:QTX65567 RDT65553:RDT65567 RNP65553:RNP65567 RXL65553:RXL65567 SHH65553:SHH65567 SRD65553:SRD65567 TAZ65553:TAZ65567 TKV65553:TKV65567 TUR65553:TUR65567 UEN65553:UEN65567 UOJ65553:UOJ65567 UYF65553:UYF65567 VIB65553:VIB65567 VRX65553:VRX65567 WBT65553:WBT65567 WLP65553:WLP65567 WVL65553:WVL65567 IZ131089:IZ131103 SV131089:SV131103 ACR131089:ACR131103 AMN131089:AMN131103 AWJ131089:AWJ131103 BGF131089:BGF131103 BQB131089:BQB131103 BZX131089:BZX131103 CJT131089:CJT131103 CTP131089:CTP131103 DDL131089:DDL131103 DNH131089:DNH131103 DXD131089:DXD131103 EGZ131089:EGZ131103 EQV131089:EQV131103 FAR131089:FAR131103 FKN131089:FKN131103 FUJ131089:FUJ131103 GEF131089:GEF131103 GOB131089:GOB131103 GXX131089:GXX131103 HHT131089:HHT131103 HRP131089:HRP131103 IBL131089:IBL131103 ILH131089:ILH131103 IVD131089:IVD131103 JEZ131089:JEZ131103 JOV131089:JOV131103 JYR131089:JYR131103 KIN131089:KIN131103 KSJ131089:KSJ131103 LCF131089:LCF131103 LMB131089:LMB131103 LVX131089:LVX131103 MFT131089:MFT131103 MPP131089:MPP131103 MZL131089:MZL131103 NJH131089:NJH131103 NTD131089:NTD131103 OCZ131089:OCZ131103 OMV131089:OMV131103 OWR131089:OWR131103 PGN131089:PGN131103 PQJ131089:PQJ131103 QAF131089:QAF131103 QKB131089:QKB131103 QTX131089:QTX131103 RDT131089:RDT131103 RNP131089:RNP131103 RXL131089:RXL131103 SHH131089:SHH131103 SRD131089:SRD131103 TAZ131089:TAZ131103 TKV131089:TKV131103 TUR131089:TUR131103 UEN131089:UEN131103 UOJ131089:UOJ131103 UYF131089:UYF131103 VIB131089:VIB131103 VRX131089:VRX131103 WBT131089:WBT131103 WLP131089:WLP131103 WVL131089:WVL131103 IZ196625:IZ196639 SV196625:SV196639 ACR196625:ACR196639 AMN196625:AMN196639 AWJ196625:AWJ196639 BGF196625:BGF196639 BQB196625:BQB196639 BZX196625:BZX196639 CJT196625:CJT196639 CTP196625:CTP196639 DDL196625:DDL196639 DNH196625:DNH196639 DXD196625:DXD196639 EGZ196625:EGZ196639 EQV196625:EQV196639 FAR196625:FAR196639 FKN196625:FKN196639 FUJ196625:FUJ196639 GEF196625:GEF196639 GOB196625:GOB196639 GXX196625:GXX196639 HHT196625:HHT196639 HRP196625:HRP196639 IBL196625:IBL196639 ILH196625:ILH196639 IVD196625:IVD196639 JEZ196625:JEZ196639 JOV196625:JOV196639 JYR196625:JYR196639 KIN196625:KIN196639 KSJ196625:KSJ196639 LCF196625:LCF196639 LMB196625:LMB196639 LVX196625:LVX196639 MFT196625:MFT196639 MPP196625:MPP196639 MZL196625:MZL196639 NJH196625:NJH196639 NTD196625:NTD196639 OCZ196625:OCZ196639 OMV196625:OMV196639 OWR196625:OWR196639 PGN196625:PGN196639 PQJ196625:PQJ196639 QAF196625:QAF196639 QKB196625:QKB196639 QTX196625:QTX196639 RDT196625:RDT196639 RNP196625:RNP196639 RXL196625:RXL196639 SHH196625:SHH196639 SRD196625:SRD196639 TAZ196625:TAZ196639 TKV196625:TKV196639 TUR196625:TUR196639 UEN196625:UEN196639 UOJ196625:UOJ196639 UYF196625:UYF196639 VIB196625:VIB196639 VRX196625:VRX196639 WBT196625:WBT196639 WLP196625:WLP196639 WVL196625:WVL196639 IZ262161:IZ262175 SV262161:SV262175 ACR262161:ACR262175 AMN262161:AMN262175 AWJ262161:AWJ262175 BGF262161:BGF262175 BQB262161:BQB262175 BZX262161:BZX262175 CJT262161:CJT262175 CTP262161:CTP262175 DDL262161:DDL262175 DNH262161:DNH262175 DXD262161:DXD262175 EGZ262161:EGZ262175 EQV262161:EQV262175 FAR262161:FAR262175 FKN262161:FKN262175 FUJ262161:FUJ262175 GEF262161:GEF262175 GOB262161:GOB262175 GXX262161:GXX262175 HHT262161:HHT262175 HRP262161:HRP262175 IBL262161:IBL262175 ILH262161:ILH262175 IVD262161:IVD262175 JEZ262161:JEZ262175 JOV262161:JOV262175 JYR262161:JYR262175 KIN262161:KIN262175 KSJ262161:KSJ262175 LCF262161:LCF262175 LMB262161:LMB262175 LVX262161:LVX262175 MFT262161:MFT262175 MPP262161:MPP262175 MZL262161:MZL262175 NJH262161:NJH262175 NTD262161:NTD262175 OCZ262161:OCZ262175 OMV262161:OMV262175 OWR262161:OWR262175 PGN262161:PGN262175 PQJ262161:PQJ262175 QAF262161:QAF262175 QKB262161:QKB262175 QTX262161:QTX262175 RDT262161:RDT262175 RNP262161:RNP262175 RXL262161:RXL262175 SHH262161:SHH262175 SRD262161:SRD262175 TAZ262161:TAZ262175 TKV262161:TKV262175 TUR262161:TUR262175 UEN262161:UEN262175 UOJ262161:UOJ262175 UYF262161:UYF262175 VIB262161:VIB262175 VRX262161:VRX262175 WBT262161:WBT262175 WLP262161:WLP262175 WVL262161:WVL262175 IZ327697:IZ327711 SV327697:SV327711 ACR327697:ACR327711 AMN327697:AMN327711 AWJ327697:AWJ327711 BGF327697:BGF327711 BQB327697:BQB327711 BZX327697:BZX327711 CJT327697:CJT327711 CTP327697:CTP327711 DDL327697:DDL327711 DNH327697:DNH327711 DXD327697:DXD327711 EGZ327697:EGZ327711 EQV327697:EQV327711 FAR327697:FAR327711 FKN327697:FKN327711 FUJ327697:FUJ327711 GEF327697:GEF327711 GOB327697:GOB327711 GXX327697:GXX327711 HHT327697:HHT327711 HRP327697:HRP327711 IBL327697:IBL327711 ILH327697:ILH327711 IVD327697:IVD327711 JEZ327697:JEZ327711 JOV327697:JOV327711 JYR327697:JYR327711 KIN327697:KIN327711 KSJ327697:KSJ327711 LCF327697:LCF327711 LMB327697:LMB327711 LVX327697:LVX327711 MFT327697:MFT327711 MPP327697:MPP327711 MZL327697:MZL327711 NJH327697:NJH327711 NTD327697:NTD327711 OCZ327697:OCZ327711 OMV327697:OMV327711 OWR327697:OWR327711 PGN327697:PGN327711 PQJ327697:PQJ327711 QAF327697:QAF327711 QKB327697:QKB327711 QTX327697:QTX327711 RDT327697:RDT327711 RNP327697:RNP327711 RXL327697:RXL327711 SHH327697:SHH327711 SRD327697:SRD327711 TAZ327697:TAZ327711 TKV327697:TKV327711 TUR327697:TUR327711 UEN327697:UEN327711 UOJ327697:UOJ327711 UYF327697:UYF327711 VIB327697:VIB327711 VRX327697:VRX327711 WBT327697:WBT327711 WLP327697:WLP327711 WVL327697:WVL327711 IZ393233:IZ393247 SV393233:SV393247 ACR393233:ACR393247 AMN393233:AMN393247 AWJ393233:AWJ393247 BGF393233:BGF393247 BQB393233:BQB393247 BZX393233:BZX393247 CJT393233:CJT393247 CTP393233:CTP393247 DDL393233:DDL393247 DNH393233:DNH393247 DXD393233:DXD393247 EGZ393233:EGZ393247 EQV393233:EQV393247 FAR393233:FAR393247 FKN393233:FKN393247 FUJ393233:FUJ393247 GEF393233:GEF393247 GOB393233:GOB393247 GXX393233:GXX393247 HHT393233:HHT393247 HRP393233:HRP393247 IBL393233:IBL393247 ILH393233:ILH393247 IVD393233:IVD393247 JEZ393233:JEZ393247 JOV393233:JOV393247 JYR393233:JYR393247 KIN393233:KIN393247 KSJ393233:KSJ393247 LCF393233:LCF393247 LMB393233:LMB393247 LVX393233:LVX393247 MFT393233:MFT393247 MPP393233:MPP393247 MZL393233:MZL393247 NJH393233:NJH393247 NTD393233:NTD393247 OCZ393233:OCZ393247 OMV393233:OMV393247 OWR393233:OWR393247 PGN393233:PGN393247 PQJ393233:PQJ393247 QAF393233:QAF393247 QKB393233:QKB393247 QTX393233:QTX393247 RDT393233:RDT393247 RNP393233:RNP393247 RXL393233:RXL393247 SHH393233:SHH393247 SRD393233:SRD393247 TAZ393233:TAZ393247 TKV393233:TKV393247 TUR393233:TUR393247 UEN393233:UEN393247 UOJ393233:UOJ393247 UYF393233:UYF393247 VIB393233:VIB393247 VRX393233:VRX393247 WBT393233:WBT393247 WLP393233:WLP393247 WVL393233:WVL393247 IZ458769:IZ458783 SV458769:SV458783 ACR458769:ACR458783 AMN458769:AMN458783 AWJ458769:AWJ458783 BGF458769:BGF458783 BQB458769:BQB458783 BZX458769:BZX458783 CJT458769:CJT458783 CTP458769:CTP458783 DDL458769:DDL458783 DNH458769:DNH458783 DXD458769:DXD458783 EGZ458769:EGZ458783 EQV458769:EQV458783 FAR458769:FAR458783 FKN458769:FKN458783 FUJ458769:FUJ458783 GEF458769:GEF458783 GOB458769:GOB458783 GXX458769:GXX458783 HHT458769:HHT458783 HRP458769:HRP458783 IBL458769:IBL458783 ILH458769:ILH458783 IVD458769:IVD458783 JEZ458769:JEZ458783 JOV458769:JOV458783 JYR458769:JYR458783 KIN458769:KIN458783 KSJ458769:KSJ458783 LCF458769:LCF458783 LMB458769:LMB458783 LVX458769:LVX458783 MFT458769:MFT458783 MPP458769:MPP458783 MZL458769:MZL458783 NJH458769:NJH458783 NTD458769:NTD458783 OCZ458769:OCZ458783 OMV458769:OMV458783 OWR458769:OWR458783 PGN458769:PGN458783 PQJ458769:PQJ458783 QAF458769:QAF458783 QKB458769:QKB458783 QTX458769:QTX458783 RDT458769:RDT458783 RNP458769:RNP458783 RXL458769:RXL458783 SHH458769:SHH458783 SRD458769:SRD458783 TAZ458769:TAZ458783 TKV458769:TKV458783 TUR458769:TUR458783 UEN458769:UEN458783 UOJ458769:UOJ458783 UYF458769:UYF458783 VIB458769:VIB458783 VRX458769:VRX458783 WBT458769:WBT458783 WLP458769:WLP458783 WVL458769:WVL458783 IZ524305:IZ524319 SV524305:SV524319 ACR524305:ACR524319 AMN524305:AMN524319 AWJ524305:AWJ524319 BGF524305:BGF524319 BQB524305:BQB524319 BZX524305:BZX524319 CJT524305:CJT524319 CTP524305:CTP524319 DDL524305:DDL524319 DNH524305:DNH524319 DXD524305:DXD524319 EGZ524305:EGZ524319 EQV524305:EQV524319 FAR524305:FAR524319 FKN524305:FKN524319 FUJ524305:FUJ524319 GEF524305:GEF524319 GOB524305:GOB524319 GXX524305:GXX524319 HHT524305:HHT524319 HRP524305:HRP524319 IBL524305:IBL524319 ILH524305:ILH524319 IVD524305:IVD524319 JEZ524305:JEZ524319 JOV524305:JOV524319 JYR524305:JYR524319 KIN524305:KIN524319 KSJ524305:KSJ524319 LCF524305:LCF524319 LMB524305:LMB524319 LVX524305:LVX524319 MFT524305:MFT524319 MPP524305:MPP524319 MZL524305:MZL524319 NJH524305:NJH524319 NTD524305:NTD524319 OCZ524305:OCZ524319 OMV524305:OMV524319 OWR524305:OWR524319 PGN524305:PGN524319 PQJ524305:PQJ524319 QAF524305:QAF524319 QKB524305:QKB524319 QTX524305:QTX524319 RDT524305:RDT524319 RNP524305:RNP524319 RXL524305:RXL524319 SHH524305:SHH524319 SRD524305:SRD524319 TAZ524305:TAZ524319 TKV524305:TKV524319 TUR524305:TUR524319 UEN524305:UEN524319 UOJ524305:UOJ524319 UYF524305:UYF524319 VIB524305:VIB524319 VRX524305:VRX524319 WBT524305:WBT524319 WLP524305:WLP524319 WVL524305:WVL524319 IZ589841:IZ589855 SV589841:SV589855 ACR589841:ACR589855 AMN589841:AMN589855 AWJ589841:AWJ589855 BGF589841:BGF589855 BQB589841:BQB589855 BZX589841:BZX589855 CJT589841:CJT589855 CTP589841:CTP589855 DDL589841:DDL589855 DNH589841:DNH589855 DXD589841:DXD589855 EGZ589841:EGZ589855 EQV589841:EQV589855 FAR589841:FAR589855 FKN589841:FKN589855 FUJ589841:FUJ589855 GEF589841:GEF589855 GOB589841:GOB589855 GXX589841:GXX589855 HHT589841:HHT589855 HRP589841:HRP589855 IBL589841:IBL589855 ILH589841:ILH589855 IVD589841:IVD589855 JEZ589841:JEZ589855 JOV589841:JOV589855 JYR589841:JYR589855 KIN589841:KIN589855 KSJ589841:KSJ589855 LCF589841:LCF589855 LMB589841:LMB589855 LVX589841:LVX589855 MFT589841:MFT589855 MPP589841:MPP589855 MZL589841:MZL589855 NJH589841:NJH589855 NTD589841:NTD589855 OCZ589841:OCZ589855 OMV589841:OMV589855 OWR589841:OWR589855 PGN589841:PGN589855 PQJ589841:PQJ589855 QAF589841:QAF589855 QKB589841:QKB589855 QTX589841:QTX589855 RDT589841:RDT589855 RNP589841:RNP589855 RXL589841:RXL589855 SHH589841:SHH589855 SRD589841:SRD589855 TAZ589841:TAZ589855 TKV589841:TKV589855 TUR589841:TUR589855 UEN589841:UEN589855 UOJ589841:UOJ589855 UYF589841:UYF589855 VIB589841:VIB589855 VRX589841:VRX589855 WBT589841:WBT589855 WLP589841:WLP589855 WVL589841:WVL589855 IZ655377:IZ655391 SV655377:SV655391 ACR655377:ACR655391 AMN655377:AMN655391 AWJ655377:AWJ655391 BGF655377:BGF655391 BQB655377:BQB655391 BZX655377:BZX655391 CJT655377:CJT655391 CTP655377:CTP655391 DDL655377:DDL655391 DNH655377:DNH655391 DXD655377:DXD655391 EGZ655377:EGZ655391 EQV655377:EQV655391 FAR655377:FAR655391 FKN655377:FKN655391 FUJ655377:FUJ655391 GEF655377:GEF655391 GOB655377:GOB655391 GXX655377:GXX655391 HHT655377:HHT655391 HRP655377:HRP655391 IBL655377:IBL655391 ILH655377:ILH655391 IVD655377:IVD655391 JEZ655377:JEZ655391 JOV655377:JOV655391 JYR655377:JYR655391 KIN655377:KIN655391 KSJ655377:KSJ655391 LCF655377:LCF655391 LMB655377:LMB655391 LVX655377:LVX655391 MFT655377:MFT655391 MPP655377:MPP655391 MZL655377:MZL655391 NJH655377:NJH655391 NTD655377:NTD655391 OCZ655377:OCZ655391 OMV655377:OMV655391 OWR655377:OWR655391 PGN655377:PGN655391 PQJ655377:PQJ655391 QAF655377:QAF655391 QKB655377:QKB655391 QTX655377:QTX655391 RDT655377:RDT655391 RNP655377:RNP655391 RXL655377:RXL655391 SHH655377:SHH655391 SRD655377:SRD655391 TAZ655377:TAZ655391 TKV655377:TKV655391 TUR655377:TUR655391 UEN655377:UEN655391 UOJ655377:UOJ655391 UYF655377:UYF655391 VIB655377:VIB655391 VRX655377:VRX655391 WBT655377:WBT655391 WLP655377:WLP655391 WVL655377:WVL655391 IZ720913:IZ720927 SV720913:SV720927 ACR720913:ACR720927 AMN720913:AMN720927 AWJ720913:AWJ720927 BGF720913:BGF720927 BQB720913:BQB720927 BZX720913:BZX720927 CJT720913:CJT720927 CTP720913:CTP720927 DDL720913:DDL720927 DNH720913:DNH720927 DXD720913:DXD720927 EGZ720913:EGZ720927 EQV720913:EQV720927 FAR720913:FAR720927 FKN720913:FKN720927 FUJ720913:FUJ720927 GEF720913:GEF720927 GOB720913:GOB720927 GXX720913:GXX720927 HHT720913:HHT720927 HRP720913:HRP720927 IBL720913:IBL720927 ILH720913:ILH720927 IVD720913:IVD720927 JEZ720913:JEZ720927 JOV720913:JOV720927 JYR720913:JYR720927 KIN720913:KIN720927 KSJ720913:KSJ720927 LCF720913:LCF720927 LMB720913:LMB720927 LVX720913:LVX720927 MFT720913:MFT720927 MPP720913:MPP720927 MZL720913:MZL720927 NJH720913:NJH720927 NTD720913:NTD720927 OCZ720913:OCZ720927 OMV720913:OMV720927 OWR720913:OWR720927 PGN720913:PGN720927 PQJ720913:PQJ720927 QAF720913:QAF720927 QKB720913:QKB720927 QTX720913:QTX720927 RDT720913:RDT720927 RNP720913:RNP720927 RXL720913:RXL720927 SHH720913:SHH720927 SRD720913:SRD720927 TAZ720913:TAZ720927 TKV720913:TKV720927 TUR720913:TUR720927 UEN720913:UEN720927 UOJ720913:UOJ720927 UYF720913:UYF720927 VIB720913:VIB720927 VRX720913:VRX720927 WBT720913:WBT720927 WLP720913:WLP720927 WVL720913:WVL720927 IZ786449:IZ786463 SV786449:SV786463 ACR786449:ACR786463 AMN786449:AMN786463 AWJ786449:AWJ786463 BGF786449:BGF786463 BQB786449:BQB786463 BZX786449:BZX786463 CJT786449:CJT786463 CTP786449:CTP786463 DDL786449:DDL786463 DNH786449:DNH786463 DXD786449:DXD786463 EGZ786449:EGZ786463 EQV786449:EQV786463 FAR786449:FAR786463 FKN786449:FKN786463 FUJ786449:FUJ786463 GEF786449:GEF786463 GOB786449:GOB786463 GXX786449:GXX786463 HHT786449:HHT786463 HRP786449:HRP786463 IBL786449:IBL786463 ILH786449:ILH786463 IVD786449:IVD786463 JEZ786449:JEZ786463 JOV786449:JOV786463 JYR786449:JYR786463 KIN786449:KIN786463 KSJ786449:KSJ786463 LCF786449:LCF786463 LMB786449:LMB786463 LVX786449:LVX786463 MFT786449:MFT786463 MPP786449:MPP786463 MZL786449:MZL786463 NJH786449:NJH786463 NTD786449:NTD786463 OCZ786449:OCZ786463 OMV786449:OMV786463 OWR786449:OWR786463 PGN786449:PGN786463 PQJ786449:PQJ786463 QAF786449:QAF786463 QKB786449:QKB786463 QTX786449:QTX786463 RDT786449:RDT786463 RNP786449:RNP786463 RXL786449:RXL786463 SHH786449:SHH786463 SRD786449:SRD786463 TAZ786449:TAZ786463 TKV786449:TKV786463 TUR786449:TUR786463 UEN786449:UEN786463 UOJ786449:UOJ786463 UYF786449:UYF786463 VIB786449:VIB786463 VRX786449:VRX786463 WBT786449:WBT786463 WLP786449:WLP786463 WVL786449:WVL786463 IZ851985:IZ851999 SV851985:SV851999 ACR851985:ACR851999 AMN851985:AMN851999 AWJ851985:AWJ851999 BGF851985:BGF851999 BQB851985:BQB851999 BZX851985:BZX851999 CJT851985:CJT851999 CTP851985:CTP851999 DDL851985:DDL851999 DNH851985:DNH851999 DXD851985:DXD851999 EGZ851985:EGZ851999 EQV851985:EQV851999 FAR851985:FAR851999 FKN851985:FKN851999 FUJ851985:FUJ851999 GEF851985:GEF851999 GOB851985:GOB851999 GXX851985:GXX851999 HHT851985:HHT851999 HRP851985:HRP851999 IBL851985:IBL851999 ILH851985:ILH851999 IVD851985:IVD851999 JEZ851985:JEZ851999 JOV851985:JOV851999 JYR851985:JYR851999 KIN851985:KIN851999 KSJ851985:KSJ851999 LCF851985:LCF851999 LMB851985:LMB851999 LVX851985:LVX851999 MFT851985:MFT851999 MPP851985:MPP851999 MZL851985:MZL851999 NJH851985:NJH851999 NTD851985:NTD851999 OCZ851985:OCZ851999 OMV851985:OMV851999 OWR851985:OWR851999 PGN851985:PGN851999 PQJ851985:PQJ851999 QAF851985:QAF851999 QKB851985:QKB851999 QTX851985:QTX851999 RDT851985:RDT851999 RNP851985:RNP851999 RXL851985:RXL851999 SHH851985:SHH851999 SRD851985:SRD851999 TAZ851985:TAZ851999 TKV851985:TKV851999 TUR851985:TUR851999 UEN851985:UEN851999 UOJ851985:UOJ851999 UYF851985:UYF851999 VIB851985:VIB851999 VRX851985:VRX851999 WBT851985:WBT851999 WLP851985:WLP851999 WVL851985:WVL851999 IZ917521:IZ917535 SV917521:SV917535 ACR917521:ACR917535 AMN917521:AMN917535 AWJ917521:AWJ917535 BGF917521:BGF917535 BQB917521:BQB917535 BZX917521:BZX917535 CJT917521:CJT917535 CTP917521:CTP917535 DDL917521:DDL917535 DNH917521:DNH917535 DXD917521:DXD917535 EGZ917521:EGZ917535 EQV917521:EQV917535 FAR917521:FAR917535 FKN917521:FKN917535 FUJ917521:FUJ917535 GEF917521:GEF917535 GOB917521:GOB917535 GXX917521:GXX917535 HHT917521:HHT917535 HRP917521:HRP917535 IBL917521:IBL917535 ILH917521:ILH917535 IVD917521:IVD917535 JEZ917521:JEZ917535 JOV917521:JOV917535 JYR917521:JYR917535 KIN917521:KIN917535 KSJ917521:KSJ917535 LCF917521:LCF917535 LMB917521:LMB917535 LVX917521:LVX917535 MFT917521:MFT917535 MPP917521:MPP917535 MZL917521:MZL917535 NJH917521:NJH917535 NTD917521:NTD917535 OCZ917521:OCZ917535 OMV917521:OMV917535 OWR917521:OWR917535 PGN917521:PGN917535 PQJ917521:PQJ917535 QAF917521:QAF917535 QKB917521:QKB917535 QTX917521:QTX917535 RDT917521:RDT917535 RNP917521:RNP917535 RXL917521:RXL917535 SHH917521:SHH917535 SRD917521:SRD917535 TAZ917521:TAZ917535 TKV917521:TKV917535 TUR917521:TUR917535 UEN917521:UEN917535 UOJ917521:UOJ917535 UYF917521:UYF917535 VIB917521:VIB917535 VRX917521:VRX917535 WBT917521:WBT917535 WLP917521:WLP917535 WVL917521:WVL917535 IZ983057:IZ983071 SV983057:SV983071 ACR983057:ACR983071 AMN983057:AMN983071 AWJ983057:AWJ983071 BGF983057:BGF983071 BQB983057:BQB983071 BZX983057:BZX983071 CJT983057:CJT983071 CTP983057:CTP983071 DDL983057:DDL983071 DNH983057:DNH983071 DXD983057:DXD983071 EGZ983057:EGZ983071 EQV983057:EQV983071 FAR983057:FAR983071 FKN983057:FKN983071 FUJ983057:FUJ983071 GEF983057:GEF983071 GOB983057:GOB983071 GXX983057:GXX983071 HHT983057:HHT983071 HRP983057:HRP983071 IBL983057:IBL983071 ILH983057:ILH983071 IVD983057:IVD983071 JEZ983057:JEZ983071 JOV983057:JOV983071 JYR983057:JYR983071 KIN983057:KIN983071 KSJ983057:KSJ983071 LCF983057:LCF983071 LMB983057:LMB983071 LVX983057:LVX983071 MFT983057:MFT983071 MPP983057:MPP983071 MZL983057:MZL983071 NJH983057:NJH983071 NTD983057:NTD983071 OCZ983057:OCZ983071 OMV983057:OMV983071 OWR983057:OWR983071 PGN983057:PGN983071 PQJ983057:PQJ983071 QAF983057:QAF983071 QKB983057:QKB983071 QTX983057:QTX983071 RDT983057:RDT983071 RNP983057:RNP983071 RXL983057:RXL983071 SHH983057:SHH983071 SRD983057:SRD983071 TAZ983057:TAZ983071 TKV983057:TKV983071 TUR983057:TUR983071 UEN983057:UEN983071 UOJ983057:UOJ983071 UYF983057:UYF983071 VIB983057:VIB983071 VRX983057:VRX983071 WBT983057:WBT983071 WLP983057:WLP983071 WVL983057:WVL983071" xr:uid="{00000000-0002-0000-0100-000000000000}">
      <formula1>IF(COUNTIF(Gam,D10)&gt;0,OFFSET(Col,0,MATCH(D10,Gam,0)-1,COUNTA(OFFSET(Col,0,MATCH(D10,Gam,0)-1))+1,1),OFFSET(GamBis,0,0,SUM((GamBis&lt;&gt;"")*1)))</formula1>
    </dataValidation>
    <dataValidation type="list" allowBlank="1" showInputMessage="1" showErrorMessage="1" sqref="D983076 D917540 D852004 D786468 D720932 D655396 D589860 D524324 D458788 D393252 D327716 D262180 D196644 D131108 D65572 D36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IZ33:IZ34" xr:uid="{00000000-0002-0000-0100-000001000000}">
      <formula1>OFFSET(ModeReg,0,0,COUNTA(ModeReg))</formula1>
    </dataValidation>
    <dataValidation type="list" allowBlank="1" showInputMessage="1" showErrorMessage="1" sqref="J983051 J917515 J851979 J786443 J720907 J655371 J589835 J524299 J458763 J393227 J327691 J262155 J196619 J131083 J65547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xr:uid="{00000000-0002-0000-0100-000002000000}">
      <formula1>OFFSET(Concession,0,0,COUNTA(Concession))</formula1>
    </dataValidation>
    <dataValidation type="list" allowBlank="1" showInputMessage="1" showErrorMessage="1" sqref="D12:E32" xr:uid="{00000000-0002-0000-0100-000003000000}">
      <formula1>IF(COUNTIF(GamP,D12)&gt;0,OFFSET(ColP,0,MATCH(D12,GamP,0)-1,COUNTA(OFFSET(ColP,0,MATCH(D12,GamP,0)-1))+1,1),OFFSET(GamPBis,0,0,COUNTIF(GamPBis,"&gt;&lt;")))</formula1>
    </dataValidation>
    <dataValidation type="list" allowBlank="1" showInputMessage="1" showErrorMessage="1" sqref="J3" xr:uid="{00000000-0002-0000-0100-000005000000}">
      <formula1>SecteurP</formula1>
    </dataValidation>
    <dataValidation type="list" allowBlank="1" showInputMessage="1" showErrorMessage="1" sqref="B3" xr:uid="{00000000-0002-0000-0100-000006000000}">
      <formula1>$K$11:$K$13</formula1>
    </dataValidation>
    <dataValidation type="list" allowBlank="1" showInputMessage="1" showErrorMessage="1" sqref="D10" xr:uid="{00000000-0002-0000-0100-000007000000}">
      <formula1>$L$11:$L$12</formula1>
    </dataValidation>
  </dataValidations>
  <pageMargins left="0.7" right="0.7" top="0.75" bottom="0.75" header="0.3" footer="0.3"/>
  <pageSetup paperSize="9"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'DonnesP-Verdello'!$O$3:$O$9</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rgb="FF33CCCC"/>
  </sheetPr>
  <dimension ref="A1:AZ126"/>
  <sheetViews>
    <sheetView zoomScaleNormal="100" workbookViewId="0">
      <selection activeCell="E8" sqref="E8:J8"/>
    </sheetView>
  </sheetViews>
  <sheetFormatPr baseColWidth="10" defaultRowHeight="12.75" x14ac:dyDescent="0.2"/>
  <cols>
    <col min="1" max="1" width="7.140625" style="42" customWidth="1"/>
    <col min="2" max="2" width="4.140625" style="42" customWidth="1"/>
    <col min="3" max="3" width="3" style="42" customWidth="1"/>
    <col min="4" max="4" width="16.140625" style="42" customWidth="1"/>
    <col min="5" max="5" width="20.5703125" style="42" customWidth="1"/>
    <col min="6" max="6" width="17.28515625" style="42" customWidth="1"/>
    <col min="7" max="7" width="2.85546875" style="42" customWidth="1"/>
    <col min="8" max="8" width="2" style="42" bestFit="1" customWidth="1"/>
    <col min="9" max="9" width="2.7109375" style="42" customWidth="1"/>
    <col min="10" max="10" width="10.140625" style="42" customWidth="1"/>
    <col min="11" max="11" width="5.140625" style="42" customWidth="1"/>
    <col min="12" max="12" width="6.42578125" style="42" bestFit="1" customWidth="1"/>
    <col min="13" max="13" width="6" style="42" customWidth="1"/>
    <col min="14" max="14" width="8.7109375" style="42" customWidth="1"/>
    <col min="15" max="15" width="7.42578125" style="42" bestFit="1" customWidth="1"/>
    <col min="16" max="16" width="9.85546875" style="42" customWidth="1"/>
    <col min="17" max="17" width="4.140625" style="42" customWidth="1"/>
    <col min="18" max="18" width="2.7109375" style="42" customWidth="1"/>
    <col min="19" max="19" width="18.42578125" style="42" customWidth="1"/>
    <col min="20" max="20" width="2.7109375" style="42" customWidth="1"/>
    <col min="21" max="21" width="2.7109375" style="42" hidden="1" customWidth="1"/>
    <col min="22" max="22" width="7.5703125" style="142" hidden="1" customWidth="1"/>
    <col min="23" max="23" width="11.28515625" style="142" hidden="1" customWidth="1"/>
    <col min="24" max="24" width="5" style="142" hidden="1" customWidth="1"/>
    <col min="25" max="25" width="8" style="142" hidden="1" customWidth="1"/>
    <col min="26" max="26" width="3" style="142" hidden="1" customWidth="1"/>
    <col min="27" max="27" width="13.28515625" style="142" hidden="1" customWidth="1"/>
    <col min="28" max="28" width="32.85546875" style="142" hidden="1" customWidth="1"/>
    <col min="29" max="29" width="8" style="142" hidden="1" customWidth="1"/>
    <col min="30" max="30" width="10.5703125" style="142" hidden="1" customWidth="1"/>
    <col min="31" max="31" width="22.140625" style="142" hidden="1" customWidth="1"/>
    <col min="32" max="35" width="11.42578125" style="142"/>
    <col min="36" max="247" width="11.42578125" style="42"/>
    <col min="248" max="248" width="7.140625" style="42" customWidth="1"/>
    <col min="249" max="249" width="4.140625" style="42" customWidth="1"/>
    <col min="250" max="250" width="3" style="42" customWidth="1"/>
    <col min="251" max="251" width="16.140625" style="42" customWidth="1"/>
    <col min="252" max="252" width="14.85546875" style="42" customWidth="1"/>
    <col min="253" max="253" width="2.85546875" style="42" customWidth="1"/>
    <col min="254" max="254" width="2" style="42" bestFit="1" customWidth="1"/>
    <col min="255" max="255" width="2.7109375" style="42" customWidth="1"/>
    <col min="256" max="256" width="10.140625" style="42" customWidth="1"/>
    <col min="257" max="257" width="5.140625" style="42" customWidth="1"/>
    <col min="258" max="258" width="6.42578125" style="42" bestFit="1" customWidth="1"/>
    <col min="259" max="259" width="5.140625" style="42" bestFit="1" customWidth="1"/>
    <col min="260" max="260" width="8.7109375" style="42" customWidth="1"/>
    <col min="261" max="261" width="7.42578125" style="42" bestFit="1" customWidth="1"/>
    <col min="262" max="262" width="9.85546875" style="42" customWidth="1"/>
    <col min="263" max="263" width="4.140625" style="42" customWidth="1"/>
    <col min="264" max="264" width="2.7109375" style="42" customWidth="1"/>
    <col min="265" max="265" width="4.85546875" style="42" customWidth="1"/>
    <col min="266" max="266" width="2.7109375" style="42" customWidth="1"/>
    <col min="267" max="267" width="5.28515625" style="42" customWidth="1"/>
    <col min="268" max="268" width="2.85546875" style="42" customWidth="1"/>
    <col min="269" max="269" width="2.7109375" style="42" customWidth="1"/>
    <col min="270" max="270" width="18.5703125" style="42" customWidth="1"/>
    <col min="271" max="271" width="11.42578125" style="42" customWidth="1"/>
    <col min="272" max="272" width="9.42578125" style="42" customWidth="1"/>
    <col min="273" max="273" width="11.42578125" style="42" customWidth="1"/>
    <col min="274" max="274" width="28.140625" style="42" customWidth="1"/>
    <col min="275" max="275" width="11.140625" style="42" customWidth="1"/>
    <col min="276" max="276" width="14.7109375" style="42" customWidth="1"/>
    <col min="277" max="277" width="5.5703125" style="42" customWidth="1"/>
    <col min="278" max="278" width="66.5703125" style="42" customWidth="1"/>
    <col min="279" max="279" width="68.28515625" style="42" customWidth="1"/>
    <col min="280" max="280" width="4.28515625" style="42" customWidth="1"/>
    <col min="281" max="281" width="11.28515625" style="42" customWidth="1"/>
    <col min="282" max="503" width="11.42578125" style="42"/>
    <col min="504" max="504" width="7.140625" style="42" customWidth="1"/>
    <col min="505" max="505" width="4.140625" style="42" customWidth="1"/>
    <col min="506" max="506" width="3" style="42" customWidth="1"/>
    <col min="507" max="507" width="16.140625" style="42" customWidth="1"/>
    <col min="508" max="508" width="14.85546875" style="42" customWidth="1"/>
    <col min="509" max="509" width="2.85546875" style="42" customWidth="1"/>
    <col min="510" max="510" width="2" style="42" bestFit="1" customWidth="1"/>
    <col min="511" max="511" width="2.7109375" style="42" customWidth="1"/>
    <col min="512" max="512" width="10.140625" style="42" customWidth="1"/>
    <col min="513" max="513" width="5.140625" style="42" customWidth="1"/>
    <col min="514" max="514" width="6.42578125" style="42" bestFit="1" customWidth="1"/>
    <col min="515" max="515" width="5.140625" style="42" bestFit="1" customWidth="1"/>
    <col min="516" max="516" width="8.7109375" style="42" customWidth="1"/>
    <col min="517" max="517" width="7.42578125" style="42" bestFit="1" customWidth="1"/>
    <col min="518" max="518" width="9.85546875" style="42" customWidth="1"/>
    <col min="519" max="519" width="4.140625" style="42" customWidth="1"/>
    <col min="520" max="520" width="2.7109375" style="42" customWidth="1"/>
    <col min="521" max="521" width="4.85546875" style="42" customWidth="1"/>
    <col min="522" max="522" width="2.7109375" style="42" customWidth="1"/>
    <col min="523" max="523" width="5.28515625" style="42" customWidth="1"/>
    <col min="524" max="524" width="2.85546875" style="42" customWidth="1"/>
    <col min="525" max="525" width="2.7109375" style="42" customWidth="1"/>
    <col min="526" max="526" width="18.5703125" style="42" customWidth="1"/>
    <col min="527" max="527" width="11.42578125" style="42" customWidth="1"/>
    <col min="528" max="528" width="9.42578125" style="42" customWidth="1"/>
    <col min="529" max="529" width="11.42578125" style="42" customWidth="1"/>
    <col min="530" max="530" width="28.140625" style="42" customWidth="1"/>
    <col min="531" max="531" width="11.140625" style="42" customWidth="1"/>
    <col min="532" max="532" width="14.7109375" style="42" customWidth="1"/>
    <col min="533" max="533" width="5.5703125" style="42" customWidth="1"/>
    <col min="534" max="534" width="66.5703125" style="42" customWidth="1"/>
    <col min="535" max="535" width="68.28515625" style="42" customWidth="1"/>
    <col min="536" max="536" width="4.28515625" style="42" customWidth="1"/>
    <col min="537" max="537" width="11.28515625" style="42" customWidth="1"/>
    <col min="538" max="759" width="11.42578125" style="42"/>
    <col min="760" max="760" width="7.140625" style="42" customWidth="1"/>
    <col min="761" max="761" width="4.140625" style="42" customWidth="1"/>
    <col min="762" max="762" width="3" style="42" customWidth="1"/>
    <col min="763" max="763" width="16.140625" style="42" customWidth="1"/>
    <col min="764" max="764" width="14.85546875" style="42" customWidth="1"/>
    <col min="765" max="765" width="2.85546875" style="42" customWidth="1"/>
    <col min="766" max="766" width="2" style="42" bestFit="1" customWidth="1"/>
    <col min="767" max="767" width="2.7109375" style="42" customWidth="1"/>
    <col min="768" max="768" width="10.140625" style="42" customWidth="1"/>
    <col min="769" max="769" width="5.140625" style="42" customWidth="1"/>
    <col min="770" max="770" width="6.42578125" style="42" bestFit="1" customWidth="1"/>
    <col min="771" max="771" width="5.140625" style="42" bestFit="1" customWidth="1"/>
    <col min="772" max="772" width="8.7109375" style="42" customWidth="1"/>
    <col min="773" max="773" width="7.42578125" style="42" bestFit="1" customWidth="1"/>
    <col min="774" max="774" width="9.85546875" style="42" customWidth="1"/>
    <col min="775" max="775" width="4.140625" style="42" customWidth="1"/>
    <col min="776" max="776" width="2.7109375" style="42" customWidth="1"/>
    <col min="777" max="777" width="4.85546875" style="42" customWidth="1"/>
    <col min="778" max="778" width="2.7109375" style="42" customWidth="1"/>
    <col min="779" max="779" width="5.28515625" style="42" customWidth="1"/>
    <col min="780" max="780" width="2.85546875" style="42" customWidth="1"/>
    <col min="781" max="781" width="2.7109375" style="42" customWidth="1"/>
    <col min="782" max="782" width="18.5703125" style="42" customWidth="1"/>
    <col min="783" max="783" width="11.42578125" style="42" customWidth="1"/>
    <col min="784" max="784" width="9.42578125" style="42" customWidth="1"/>
    <col min="785" max="785" width="11.42578125" style="42" customWidth="1"/>
    <col min="786" max="786" width="28.140625" style="42" customWidth="1"/>
    <col min="787" max="787" width="11.140625" style="42" customWidth="1"/>
    <col min="788" max="788" width="14.7109375" style="42" customWidth="1"/>
    <col min="789" max="789" width="5.5703125" style="42" customWidth="1"/>
    <col min="790" max="790" width="66.5703125" style="42" customWidth="1"/>
    <col min="791" max="791" width="68.28515625" style="42" customWidth="1"/>
    <col min="792" max="792" width="4.28515625" style="42" customWidth="1"/>
    <col min="793" max="793" width="11.28515625" style="42" customWidth="1"/>
    <col min="794" max="1015" width="11.42578125" style="42"/>
    <col min="1016" max="1016" width="7.140625" style="42" customWidth="1"/>
    <col min="1017" max="1017" width="4.140625" style="42" customWidth="1"/>
    <col min="1018" max="1018" width="3" style="42" customWidth="1"/>
    <col min="1019" max="1019" width="16.140625" style="42" customWidth="1"/>
    <col min="1020" max="1020" width="14.85546875" style="42" customWidth="1"/>
    <col min="1021" max="1021" width="2.85546875" style="42" customWidth="1"/>
    <col min="1022" max="1022" width="2" style="42" bestFit="1" customWidth="1"/>
    <col min="1023" max="1023" width="2.7109375" style="42" customWidth="1"/>
    <col min="1024" max="1024" width="10.140625" style="42" customWidth="1"/>
    <col min="1025" max="1025" width="5.140625" style="42" customWidth="1"/>
    <col min="1026" max="1026" width="6.42578125" style="42" bestFit="1" customWidth="1"/>
    <col min="1027" max="1027" width="5.140625" style="42" bestFit="1" customWidth="1"/>
    <col min="1028" max="1028" width="8.7109375" style="42" customWidth="1"/>
    <col min="1029" max="1029" width="7.42578125" style="42" bestFit="1" customWidth="1"/>
    <col min="1030" max="1030" width="9.85546875" style="42" customWidth="1"/>
    <col min="1031" max="1031" width="4.140625" style="42" customWidth="1"/>
    <col min="1032" max="1032" width="2.7109375" style="42" customWidth="1"/>
    <col min="1033" max="1033" width="4.85546875" style="42" customWidth="1"/>
    <col min="1034" max="1034" width="2.7109375" style="42" customWidth="1"/>
    <col min="1035" max="1035" width="5.28515625" style="42" customWidth="1"/>
    <col min="1036" max="1036" width="2.85546875" style="42" customWidth="1"/>
    <col min="1037" max="1037" width="2.7109375" style="42" customWidth="1"/>
    <col min="1038" max="1038" width="18.5703125" style="42" customWidth="1"/>
    <col min="1039" max="1039" width="11.42578125" style="42" customWidth="1"/>
    <col min="1040" max="1040" width="9.42578125" style="42" customWidth="1"/>
    <col min="1041" max="1041" width="11.42578125" style="42" customWidth="1"/>
    <col min="1042" max="1042" width="28.140625" style="42" customWidth="1"/>
    <col min="1043" max="1043" width="11.140625" style="42" customWidth="1"/>
    <col min="1044" max="1044" width="14.7109375" style="42" customWidth="1"/>
    <col min="1045" max="1045" width="5.5703125" style="42" customWidth="1"/>
    <col min="1046" max="1046" width="66.5703125" style="42" customWidth="1"/>
    <col min="1047" max="1047" width="68.28515625" style="42" customWidth="1"/>
    <col min="1048" max="1048" width="4.28515625" style="42" customWidth="1"/>
    <col min="1049" max="1049" width="11.28515625" style="42" customWidth="1"/>
    <col min="1050" max="1271" width="11.42578125" style="42"/>
    <col min="1272" max="1272" width="7.140625" style="42" customWidth="1"/>
    <col min="1273" max="1273" width="4.140625" style="42" customWidth="1"/>
    <col min="1274" max="1274" width="3" style="42" customWidth="1"/>
    <col min="1275" max="1275" width="16.140625" style="42" customWidth="1"/>
    <col min="1276" max="1276" width="14.85546875" style="42" customWidth="1"/>
    <col min="1277" max="1277" width="2.85546875" style="42" customWidth="1"/>
    <col min="1278" max="1278" width="2" style="42" bestFit="1" customWidth="1"/>
    <col min="1279" max="1279" width="2.7109375" style="42" customWidth="1"/>
    <col min="1280" max="1280" width="10.140625" style="42" customWidth="1"/>
    <col min="1281" max="1281" width="5.140625" style="42" customWidth="1"/>
    <col min="1282" max="1282" width="6.42578125" style="42" bestFit="1" customWidth="1"/>
    <col min="1283" max="1283" width="5.140625" style="42" bestFit="1" customWidth="1"/>
    <col min="1284" max="1284" width="8.7109375" style="42" customWidth="1"/>
    <col min="1285" max="1285" width="7.42578125" style="42" bestFit="1" customWidth="1"/>
    <col min="1286" max="1286" width="9.85546875" style="42" customWidth="1"/>
    <col min="1287" max="1287" width="4.140625" style="42" customWidth="1"/>
    <col min="1288" max="1288" width="2.7109375" style="42" customWidth="1"/>
    <col min="1289" max="1289" width="4.85546875" style="42" customWidth="1"/>
    <col min="1290" max="1290" width="2.7109375" style="42" customWidth="1"/>
    <col min="1291" max="1291" width="5.28515625" style="42" customWidth="1"/>
    <col min="1292" max="1292" width="2.85546875" style="42" customWidth="1"/>
    <col min="1293" max="1293" width="2.7109375" style="42" customWidth="1"/>
    <col min="1294" max="1294" width="18.5703125" style="42" customWidth="1"/>
    <col min="1295" max="1295" width="11.42578125" style="42" customWidth="1"/>
    <col min="1296" max="1296" width="9.42578125" style="42" customWidth="1"/>
    <col min="1297" max="1297" width="11.42578125" style="42" customWidth="1"/>
    <col min="1298" max="1298" width="28.140625" style="42" customWidth="1"/>
    <col min="1299" max="1299" width="11.140625" style="42" customWidth="1"/>
    <col min="1300" max="1300" width="14.7109375" style="42" customWidth="1"/>
    <col min="1301" max="1301" width="5.5703125" style="42" customWidth="1"/>
    <col min="1302" max="1302" width="66.5703125" style="42" customWidth="1"/>
    <col min="1303" max="1303" width="68.28515625" style="42" customWidth="1"/>
    <col min="1304" max="1304" width="4.28515625" style="42" customWidth="1"/>
    <col min="1305" max="1305" width="11.28515625" style="42" customWidth="1"/>
    <col min="1306" max="1527" width="11.42578125" style="42"/>
    <col min="1528" max="1528" width="7.140625" style="42" customWidth="1"/>
    <col min="1529" max="1529" width="4.140625" style="42" customWidth="1"/>
    <col min="1530" max="1530" width="3" style="42" customWidth="1"/>
    <col min="1531" max="1531" width="16.140625" style="42" customWidth="1"/>
    <col min="1532" max="1532" width="14.85546875" style="42" customWidth="1"/>
    <col min="1533" max="1533" width="2.85546875" style="42" customWidth="1"/>
    <col min="1534" max="1534" width="2" style="42" bestFit="1" customWidth="1"/>
    <col min="1535" max="1535" width="2.7109375" style="42" customWidth="1"/>
    <col min="1536" max="1536" width="10.140625" style="42" customWidth="1"/>
    <col min="1537" max="1537" width="5.140625" style="42" customWidth="1"/>
    <col min="1538" max="1538" width="6.42578125" style="42" bestFit="1" customWidth="1"/>
    <col min="1539" max="1539" width="5.140625" style="42" bestFit="1" customWidth="1"/>
    <col min="1540" max="1540" width="8.7109375" style="42" customWidth="1"/>
    <col min="1541" max="1541" width="7.42578125" style="42" bestFit="1" customWidth="1"/>
    <col min="1542" max="1542" width="9.85546875" style="42" customWidth="1"/>
    <col min="1543" max="1543" width="4.140625" style="42" customWidth="1"/>
    <col min="1544" max="1544" width="2.7109375" style="42" customWidth="1"/>
    <col min="1545" max="1545" width="4.85546875" style="42" customWidth="1"/>
    <col min="1546" max="1546" width="2.7109375" style="42" customWidth="1"/>
    <col min="1547" max="1547" width="5.28515625" style="42" customWidth="1"/>
    <col min="1548" max="1548" width="2.85546875" style="42" customWidth="1"/>
    <col min="1549" max="1549" width="2.7109375" style="42" customWidth="1"/>
    <col min="1550" max="1550" width="18.5703125" style="42" customWidth="1"/>
    <col min="1551" max="1551" width="11.42578125" style="42" customWidth="1"/>
    <col min="1552" max="1552" width="9.42578125" style="42" customWidth="1"/>
    <col min="1553" max="1553" width="11.42578125" style="42" customWidth="1"/>
    <col min="1554" max="1554" width="28.140625" style="42" customWidth="1"/>
    <col min="1555" max="1555" width="11.140625" style="42" customWidth="1"/>
    <col min="1556" max="1556" width="14.7109375" style="42" customWidth="1"/>
    <col min="1557" max="1557" width="5.5703125" style="42" customWidth="1"/>
    <col min="1558" max="1558" width="66.5703125" style="42" customWidth="1"/>
    <col min="1559" max="1559" width="68.28515625" style="42" customWidth="1"/>
    <col min="1560" max="1560" width="4.28515625" style="42" customWidth="1"/>
    <col min="1561" max="1561" width="11.28515625" style="42" customWidth="1"/>
    <col min="1562" max="1783" width="11.42578125" style="42"/>
    <col min="1784" max="1784" width="7.140625" style="42" customWidth="1"/>
    <col min="1785" max="1785" width="4.140625" style="42" customWidth="1"/>
    <col min="1786" max="1786" width="3" style="42" customWidth="1"/>
    <col min="1787" max="1787" width="16.140625" style="42" customWidth="1"/>
    <col min="1788" max="1788" width="14.85546875" style="42" customWidth="1"/>
    <col min="1789" max="1789" width="2.85546875" style="42" customWidth="1"/>
    <col min="1790" max="1790" width="2" style="42" bestFit="1" customWidth="1"/>
    <col min="1791" max="1791" width="2.7109375" style="42" customWidth="1"/>
    <col min="1792" max="1792" width="10.140625" style="42" customWidth="1"/>
    <col min="1793" max="1793" width="5.140625" style="42" customWidth="1"/>
    <col min="1794" max="1794" width="6.42578125" style="42" bestFit="1" customWidth="1"/>
    <col min="1795" max="1795" width="5.140625" style="42" bestFit="1" customWidth="1"/>
    <col min="1796" max="1796" width="8.7109375" style="42" customWidth="1"/>
    <col min="1797" max="1797" width="7.42578125" style="42" bestFit="1" customWidth="1"/>
    <col min="1798" max="1798" width="9.85546875" style="42" customWidth="1"/>
    <col min="1799" max="1799" width="4.140625" style="42" customWidth="1"/>
    <col min="1800" max="1800" width="2.7109375" style="42" customWidth="1"/>
    <col min="1801" max="1801" width="4.85546875" style="42" customWidth="1"/>
    <col min="1802" max="1802" width="2.7109375" style="42" customWidth="1"/>
    <col min="1803" max="1803" width="5.28515625" style="42" customWidth="1"/>
    <col min="1804" max="1804" width="2.85546875" style="42" customWidth="1"/>
    <col min="1805" max="1805" width="2.7109375" style="42" customWidth="1"/>
    <col min="1806" max="1806" width="18.5703125" style="42" customWidth="1"/>
    <col min="1807" max="1807" width="11.42578125" style="42" customWidth="1"/>
    <col min="1808" max="1808" width="9.42578125" style="42" customWidth="1"/>
    <col min="1809" max="1809" width="11.42578125" style="42" customWidth="1"/>
    <col min="1810" max="1810" width="28.140625" style="42" customWidth="1"/>
    <col min="1811" max="1811" width="11.140625" style="42" customWidth="1"/>
    <col min="1812" max="1812" width="14.7109375" style="42" customWidth="1"/>
    <col min="1813" max="1813" width="5.5703125" style="42" customWidth="1"/>
    <col min="1814" max="1814" width="66.5703125" style="42" customWidth="1"/>
    <col min="1815" max="1815" width="68.28515625" style="42" customWidth="1"/>
    <col min="1816" max="1816" width="4.28515625" style="42" customWidth="1"/>
    <col min="1817" max="1817" width="11.28515625" style="42" customWidth="1"/>
    <col min="1818" max="2039" width="11.42578125" style="42"/>
    <col min="2040" max="2040" width="7.140625" style="42" customWidth="1"/>
    <col min="2041" max="2041" width="4.140625" style="42" customWidth="1"/>
    <col min="2042" max="2042" width="3" style="42" customWidth="1"/>
    <col min="2043" max="2043" width="16.140625" style="42" customWidth="1"/>
    <col min="2044" max="2044" width="14.85546875" style="42" customWidth="1"/>
    <col min="2045" max="2045" width="2.85546875" style="42" customWidth="1"/>
    <col min="2046" max="2046" width="2" style="42" bestFit="1" customWidth="1"/>
    <col min="2047" max="2047" width="2.7109375" style="42" customWidth="1"/>
    <col min="2048" max="2048" width="10.140625" style="42" customWidth="1"/>
    <col min="2049" max="2049" width="5.140625" style="42" customWidth="1"/>
    <col min="2050" max="2050" width="6.42578125" style="42" bestFit="1" customWidth="1"/>
    <col min="2051" max="2051" width="5.140625" style="42" bestFit="1" customWidth="1"/>
    <col min="2052" max="2052" width="8.7109375" style="42" customWidth="1"/>
    <col min="2053" max="2053" width="7.42578125" style="42" bestFit="1" customWidth="1"/>
    <col min="2054" max="2054" width="9.85546875" style="42" customWidth="1"/>
    <col min="2055" max="2055" width="4.140625" style="42" customWidth="1"/>
    <col min="2056" max="2056" width="2.7109375" style="42" customWidth="1"/>
    <col min="2057" max="2057" width="4.85546875" style="42" customWidth="1"/>
    <col min="2058" max="2058" width="2.7109375" style="42" customWidth="1"/>
    <col min="2059" max="2059" width="5.28515625" style="42" customWidth="1"/>
    <col min="2060" max="2060" width="2.85546875" style="42" customWidth="1"/>
    <col min="2061" max="2061" width="2.7109375" style="42" customWidth="1"/>
    <col min="2062" max="2062" width="18.5703125" style="42" customWidth="1"/>
    <col min="2063" max="2063" width="11.42578125" style="42" customWidth="1"/>
    <col min="2064" max="2064" width="9.42578125" style="42" customWidth="1"/>
    <col min="2065" max="2065" width="11.42578125" style="42" customWidth="1"/>
    <col min="2066" max="2066" width="28.140625" style="42" customWidth="1"/>
    <col min="2067" max="2067" width="11.140625" style="42" customWidth="1"/>
    <col min="2068" max="2068" width="14.7109375" style="42" customWidth="1"/>
    <col min="2069" max="2069" width="5.5703125" style="42" customWidth="1"/>
    <col min="2070" max="2070" width="66.5703125" style="42" customWidth="1"/>
    <col min="2071" max="2071" width="68.28515625" style="42" customWidth="1"/>
    <col min="2072" max="2072" width="4.28515625" style="42" customWidth="1"/>
    <col min="2073" max="2073" width="11.28515625" style="42" customWidth="1"/>
    <col min="2074" max="2295" width="11.42578125" style="42"/>
    <col min="2296" max="2296" width="7.140625" style="42" customWidth="1"/>
    <col min="2297" max="2297" width="4.140625" style="42" customWidth="1"/>
    <col min="2298" max="2298" width="3" style="42" customWidth="1"/>
    <col min="2299" max="2299" width="16.140625" style="42" customWidth="1"/>
    <col min="2300" max="2300" width="14.85546875" style="42" customWidth="1"/>
    <col min="2301" max="2301" width="2.85546875" style="42" customWidth="1"/>
    <col min="2302" max="2302" width="2" style="42" bestFit="1" customWidth="1"/>
    <col min="2303" max="2303" width="2.7109375" style="42" customWidth="1"/>
    <col min="2304" max="2304" width="10.140625" style="42" customWidth="1"/>
    <col min="2305" max="2305" width="5.140625" style="42" customWidth="1"/>
    <col min="2306" max="2306" width="6.42578125" style="42" bestFit="1" customWidth="1"/>
    <col min="2307" max="2307" width="5.140625" style="42" bestFit="1" customWidth="1"/>
    <col min="2308" max="2308" width="8.7109375" style="42" customWidth="1"/>
    <col min="2309" max="2309" width="7.42578125" style="42" bestFit="1" customWidth="1"/>
    <col min="2310" max="2310" width="9.85546875" style="42" customWidth="1"/>
    <col min="2311" max="2311" width="4.140625" style="42" customWidth="1"/>
    <col min="2312" max="2312" width="2.7109375" style="42" customWidth="1"/>
    <col min="2313" max="2313" width="4.85546875" style="42" customWidth="1"/>
    <col min="2314" max="2314" width="2.7109375" style="42" customWidth="1"/>
    <col min="2315" max="2315" width="5.28515625" style="42" customWidth="1"/>
    <col min="2316" max="2316" width="2.85546875" style="42" customWidth="1"/>
    <col min="2317" max="2317" width="2.7109375" style="42" customWidth="1"/>
    <col min="2318" max="2318" width="18.5703125" style="42" customWidth="1"/>
    <col min="2319" max="2319" width="11.42578125" style="42" customWidth="1"/>
    <col min="2320" max="2320" width="9.42578125" style="42" customWidth="1"/>
    <col min="2321" max="2321" width="11.42578125" style="42" customWidth="1"/>
    <col min="2322" max="2322" width="28.140625" style="42" customWidth="1"/>
    <col min="2323" max="2323" width="11.140625" style="42" customWidth="1"/>
    <col min="2324" max="2324" width="14.7109375" style="42" customWidth="1"/>
    <col min="2325" max="2325" width="5.5703125" style="42" customWidth="1"/>
    <col min="2326" max="2326" width="66.5703125" style="42" customWidth="1"/>
    <col min="2327" max="2327" width="68.28515625" style="42" customWidth="1"/>
    <col min="2328" max="2328" width="4.28515625" style="42" customWidth="1"/>
    <col min="2329" max="2329" width="11.28515625" style="42" customWidth="1"/>
    <col min="2330" max="2551" width="11.42578125" style="42"/>
    <col min="2552" max="2552" width="7.140625" style="42" customWidth="1"/>
    <col min="2553" max="2553" width="4.140625" style="42" customWidth="1"/>
    <col min="2554" max="2554" width="3" style="42" customWidth="1"/>
    <col min="2555" max="2555" width="16.140625" style="42" customWidth="1"/>
    <col min="2556" max="2556" width="14.85546875" style="42" customWidth="1"/>
    <col min="2557" max="2557" width="2.85546875" style="42" customWidth="1"/>
    <col min="2558" max="2558" width="2" style="42" bestFit="1" customWidth="1"/>
    <col min="2559" max="2559" width="2.7109375" style="42" customWidth="1"/>
    <col min="2560" max="2560" width="10.140625" style="42" customWidth="1"/>
    <col min="2561" max="2561" width="5.140625" style="42" customWidth="1"/>
    <col min="2562" max="2562" width="6.42578125" style="42" bestFit="1" customWidth="1"/>
    <col min="2563" max="2563" width="5.140625" style="42" bestFit="1" customWidth="1"/>
    <col min="2564" max="2564" width="8.7109375" style="42" customWidth="1"/>
    <col min="2565" max="2565" width="7.42578125" style="42" bestFit="1" customWidth="1"/>
    <col min="2566" max="2566" width="9.85546875" style="42" customWidth="1"/>
    <col min="2567" max="2567" width="4.140625" style="42" customWidth="1"/>
    <col min="2568" max="2568" width="2.7109375" style="42" customWidth="1"/>
    <col min="2569" max="2569" width="4.85546875" style="42" customWidth="1"/>
    <col min="2570" max="2570" width="2.7109375" style="42" customWidth="1"/>
    <col min="2571" max="2571" width="5.28515625" style="42" customWidth="1"/>
    <col min="2572" max="2572" width="2.85546875" style="42" customWidth="1"/>
    <col min="2573" max="2573" width="2.7109375" style="42" customWidth="1"/>
    <col min="2574" max="2574" width="18.5703125" style="42" customWidth="1"/>
    <col min="2575" max="2575" width="11.42578125" style="42" customWidth="1"/>
    <col min="2576" max="2576" width="9.42578125" style="42" customWidth="1"/>
    <col min="2577" max="2577" width="11.42578125" style="42" customWidth="1"/>
    <col min="2578" max="2578" width="28.140625" style="42" customWidth="1"/>
    <col min="2579" max="2579" width="11.140625" style="42" customWidth="1"/>
    <col min="2580" max="2580" width="14.7109375" style="42" customWidth="1"/>
    <col min="2581" max="2581" width="5.5703125" style="42" customWidth="1"/>
    <col min="2582" max="2582" width="66.5703125" style="42" customWidth="1"/>
    <col min="2583" max="2583" width="68.28515625" style="42" customWidth="1"/>
    <col min="2584" max="2584" width="4.28515625" style="42" customWidth="1"/>
    <col min="2585" max="2585" width="11.28515625" style="42" customWidth="1"/>
    <col min="2586" max="2807" width="11.42578125" style="42"/>
    <col min="2808" max="2808" width="7.140625" style="42" customWidth="1"/>
    <col min="2809" max="2809" width="4.140625" style="42" customWidth="1"/>
    <col min="2810" max="2810" width="3" style="42" customWidth="1"/>
    <col min="2811" max="2811" width="16.140625" style="42" customWidth="1"/>
    <col min="2812" max="2812" width="14.85546875" style="42" customWidth="1"/>
    <col min="2813" max="2813" width="2.85546875" style="42" customWidth="1"/>
    <col min="2814" max="2814" width="2" style="42" bestFit="1" customWidth="1"/>
    <col min="2815" max="2815" width="2.7109375" style="42" customWidth="1"/>
    <col min="2816" max="2816" width="10.140625" style="42" customWidth="1"/>
    <col min="2817" max="2817" width="5.140625" style="42" customWidth="1"/>
    <col min="2818" max="2818" width="6.42578125" style="42" bestFit="1" customWidth="1"/>
    <col min="2819" max="2819" width="5.140625" style="42" bestFit="1" customWidth="1"/>
    <col min="2820" max="2820" width="8.7109375" style="42" customWidth="1"/>
    <col min="2821" max="2821" width="7.42578125" style="42" bestFit="1" customWidth="1"/>
    <col min="2822" max="2822" width="9.85546875" style="42" customWidth="1"/>
    <col min="2823" max="2823" width="4.140625" style="42" customWidth="1"/>
    <col min="2824" max="2824" width="2.7109375" style="42" customWidth="1"/>
    <col min="2825" max="2825" width="4.85546875" style="42" customWidth="1"/>
    <col min="2826" max="2826" width="2.7109375" style="42" customWidth="1"/>
    <col min="2827" max="2827" width="5.28515625" style="42" customWidth="1"/>
    <col min="2828" max="2828" width="2.85546875" style="42" customWidth="1"/>
    <col min="2829" max="2829" width="2.7109375" style="42" customWidth="1"/>
    <col min="2830" max="2830" width="18.5703125" style="42" customWidth="1"/>
    <col min="2831" max="2831" width="11.42578125" style="42" customWidth="1"/>
    <col min="2832" max="2832" width="9.42578125" style="42" customWidth="1"/>
    <col min="2833" max="2833" width="11.42578125" style="42" customWidth="1"/>
    <col min="2834" max="2834" width="28.140625" style="42" customWidth="1"/>
    <col min="2835" max="2835" width="11.140625" style="42" customWidth="1"/>
    <col min="2836" max="2836" width="14.7109375" style="42" customWidth="1"/>
    <col min="2837" max="2837" width="5.5703125" style="42" customWidth="1"/>
    <col min="2838" max="2838" width="66.5703125" style="42" customWidth="1"/>
    <col min="2839" max="2839" width="68.28515625" style="42" customWidth="1"/>
    <col min="2840" max="2840" width="4.28515625" style="42" customWidth="1"/>
    <col min="2841" max="2841" width="11.28515625" style="42" customWidth="1"/>
    <col min="2842" max="3063" width="11.42578125" style="42"/>
    <col min="3064" max="3064" width="7.140625" style="42" customWidth="1"/>
    <col min="3065" max="3065" width="4.140625" style="42" customWidth="1"/>
    <col min="3066" max="3066" width="3" style="42" customWidth="1"/>
    <col min="3067" max="3067" width="16.140625" style="42" customWidth="1"/>
    <col min="3068" max="3068" width="14.85546875" style="42" customWidth="1"/>
    <col min="3069" max="3069" width="2.85546875" style="42" customWidth="1"/>
    <col min="3070" max="3070" width="2" style="42" bestFit="1" customWidth="1"/>
    <col min="3071" max="3071" width="2.7109375" style="42" customWidth="1"/>
    <col min="3072" max="3072" width="10.140625" style="42" customWidth="1"/>
    <col min="3073" max="3073" width="5.140625" style="42" customWidth="1"/>
    <col min="3074" max="3074" width="6.42578125" style="42" bestFit="1" customWidth="1"/>
    <col min="3075" max="3075" width="5.140625" style="42" bestFit="1" customWidth="1"/>
    <col min="3076" max="3076" width="8.7109375" style="42" customWidth="1"/>
    <col min="3077" max="3077" width="7.42578125" style="42" bestFit="1" customWidth="1"/>
    <col min="3078" max="3078" width="9.85546875" style="42" customWidth="1"/>
    <col min="3079" max="3079" width="4.140625" style="42" customWidth="1"/>
    <col min="3080" max="3080" width="2.7109375" style="42" customWidth="1"/>
    <col min="3081" max="3081" width="4.85546875" style="42" customWidth="1"/>
    <col min="3082" max="3082" width="2.7109375" style="42" customWidth="1"/>
    <col min="3083" max="3083" width="5.28515625" style="42" customWidth="1"/>
    <col min="3084" max="3084" width="2.85546875" style="42" customWidth="1"/>
    <col min="3085" max="3085" width="2.7109375" style="42" customWidth="1"/>
    <col min="3086" max="3086" width="18.5703125" style="42" customWidth="1"/>
    <col min="3087" max="3087" width="11.42578125" style="42" customWidth="1"/>
    <col min="3088" max="3088" width="9.42578125" style="42" customWidth="1"/>
    <col min="3089" max="3089" width="11.42578125" style="42" customWidth="1"/>
    <col min="3090" max="3090" width="28.140625" style="42" customWidth="1"/>
    <col min="3091" max="3091" width="11.140625" style="42" customWidth="1"/>
    <col min="3092" max="3092" width="14.7109375" style="42" customWidth="1"/>
    <col min="3093" max="3093" width="5.5703125" style="42" customWidth="1"/>
    <col min="3094" max="3094" width="66.5703125" style="42" customWidth="1"/>
    <col min="3095" max="3095" width="68.28515625" style="42" customWidth="1"/>
    <col min="3096" max="3096" width="4.28515625" style="42" customWidth="1"/>
    <col min="3097" max="3097" width="11.28515625" style="42" customWidth="1"/>
    <col min="3098" max="3319" width="11.42578125" style="42"/>
    <col min="3320" max="3320" width="7.140625" style="42" customWidth="1"/>
    <col min="3321" max="3321" width="4.140625" style="42" customWidth="1"/>
    <col min="3322" max="3322" width="3" style="42" customWidth="1"/>
    <col min="3323" max="3323" width="16.140625" style="42" customWidth="1"/>
    <col min="3324" max="3324" width="14.85546875" style="42" customWidth="1"/>
    <col min="3325" max="3325" width="2.85546875" style="42" customWidth="1"/>
    <col min="3326" max="3326" width="2" style="42" bestFit="1" customWidth="1"/>
    <col min="3327" max="3327" width="2.7109375" style="42" customWidth="1"/>
    <col min="3328" max="3328" width="10.140625" style="42" customWidth="1"/>
    <col min="3329" max="3329" width="5.140625" style="42" customWidth="1"/>
    <col min="3330" max="3330" width="6.42578125" style="42" bestFit="1" customWidth="1"/>
    <col min="3331" max="3331" width="5.140625" style="42" bestFit="1" customWidth="1"/>
    <col min="3332" max="3332" width="8.7109375" style="42" customWidth="1"/>
    <col min="3333" max="3333" width="7.42578125" style="42" bestFit="1" customWidth="1"/>
    <col min="3334" max="3334" width="9.85546875" style="42" customWidth="1"/>
    <col min="3335" max="3335" width="4.140625" style="42" customWidth="1"/>
    <col min="3336" max="3336" width="2.7109375" style="42" customWidth="1"/>
    <col min="3337" max="3337" width="4.85546875" style="42" customWidth="1"/>
    <col min="3338" max="3338" width="2.7109375" style="42" customWidth="1"/>
    <col min="3339" max="3339" width="5.28515625" style="42" customWidth="1"/>
    <col min="3340" max="3340" width="2.85546875" style="42" customWidth="1"/>
    <col min="3341" max="3341" width="2.7109375" style="42" customWidth="1"/>
    <col min="3342" max="3342" width="18.5703125" style="42" customWidth="1"/>
    <col min="3343" max="3343" width="11.42578125" style="42" customWidth="1"/>
    <col min="3344" max="3344" width="9.42578125" style="42" customWidth="1"/>
    <col min="3345" max="3345" width="11.42578125" style="42" customWidth="1"/>
    <col min="3346" max="3346" width="28.140625" style="42" customWidth="1"/>
    <col min="3347" max="3347" width="11.140625" style="42" customWidth="1"/>
    <col min="3348" max="3348" width="14.7109375" style="42" customWidth="1"/>
    <col min="3349" max="3349" width="5.5703125" style="42" customWidth="1"/>
    <col min="3350" max="3350" width="66.5703125" style="42" customWidth="1"/>
    <col min="3351" max="3351" width="68.28515625" style="42" customWidth="1"/>
    <col min="3352" max="3352" width="4.28515625" style="42" customWidth="1"/>
    <col min="3353" max="3353" width="11.28515625" style="42" customWidth="1"/>
    <col min="3354" max="3575" width="11.42578125" style="42"/>
    <col min="3576" max="3576" width="7.140625" style="42" customWidth="1"/>
    <col min="3577" max="3577" width="4.140625" style="42" customWidth="1"/>
    <col min="3578" max="3578" width="3" style="42" customWidth="1"/>
    <col min="3579" max="3579" width="16.140625" style="42" customWidth="1"/>
    <col min="3580" max="3580" width="14.85546875" style="42" customWidth="1"/>
    <col min="3581" max="3581" width="2.85546875" style="42" customWidth="1"/>
    <col min="3582" max="3582" width="2" style="42" bestFit="1" customWidth="1"/>
    <col min="3583" max="3583" width="2.7109375" style="42" customWidth="1"/>
    <col min="3584" max="3584" width="10.140625" style="42" customWidth="1"/>
    <col min="3585" max="3585" width="5.140625" style="42" customWidth="1"/>
    <col min="3586" max="3586" width="6.42578125" style="42" bestFit="1" customWidth="1"/>
    <col min="3587" max="3587" width="5.140625" style="42" bestFit="1" customWidth="1"/>
    <col min="3588" max="3588" width="8.7109375" style="42" customWidth="1"/>
    <col min="3589" max="3589" width="7.42578125" style="42" bestFit="1" customWidth="1"/>
    <col min="3590" max="3590" width="9.85546875" style="42" customWidth="1"/>
    <col min="3591" max="3591" width="4.140625" style="42" customWidth="1"/>
    <col min="3592" max="3592" width="2.7109375" style="42" customWidth="1"/>
    <col min="3593" max="3593" width="4.85546875" style="42" customWidth="1"/>
    <col min="3594" max="3594" width="2.7109375" style="42" customWidth="1"/>
    <col min="3595" max="3595" width="5.28515625" style="42" customWidth="1"/>
    <col min="3596" max="3596" width="2.85546875" style="42" customWidth="1"/>
    <col min="3597" max="3597" width="2.7109375" style="42" customWidth="1"/>
    <col min="3598" max="3598" width="18.5703125" style="42" customWidth="1"/>
    <col min="3599" max="3599" width="11.42578125" style="42" customWidth="1"/>
    <col min="3600" max="3600" width="9.42578125" style="42" customWidth="1"/>
    <col min="3601" max="3601" width="11.42578125" style="42" customWidth="1"/>
    <col min="3602" max="3602" width="28.140625" style="42" customWidth="1"/>
    <col min="3603" max="3603" width="11.140625" style="42" customWidth="1"/>
    <col min="3604" max="3604" width="14.7109375" style="42" customWidth="1"/>
    <col min="3605" max="3605" width="5.5703125" style="42" customWidth="1"/>
    <col min="3606" max="3606" width="66.5703125" style="42" customWidth="1"/>
    <col min="3607" max="3607" width="68.28515625" style="42" customWidth="1"/>
    <col min="3608" max="3608" width="4.28515625" style="42" customWidth="1"/>
    <col min="3609" max="3609" width="11.28515625" style="42" customWidth="1"/>
    <col min="3610" max="3831" width="11.42578125" style="42"/>
    <col min="3832" max="3832" width="7.140625" style="42" customWidth="1"/>
    <col min="3833" max="3833" width="4.140625" style="42" customWidth="1"/>
    <col min="3834" max="3834" width="3" style="42" customWidth="1"/>
    <col min="3835" max="3835" width="16.140625" style="42" customWidth="1"/>
    <col min="3836" max="3836" width="14.85546875" style="42" customWidth="1"/>
    <col min="3837" max="3837" width="2.85546875" style="42" customWidth="1"/>
    <col min="3838" max="3838" width="2" style="42" bestFit="1" customWidth="1"/>
    <col min="3839" max="3839" width="2.7109375" style="42" customWidth="1"/>
    <col min="3840" max="3840" width="10.140625" style="42" customWidth="1"/>
    <col min="3841" max="3841" width="5.140625" style="42" customWidth="1"/>
    <col min="3842" max="3842" width="6.42578125" style="42" bestFit="1" customWidth="1"/>
    <col min="3843" max="3843" width="5.140625" style="42" bestFit="1" customWidth="1"/>
    <col min="3844" max="3844" width="8.7109375" style="42" customWidth="1"/>
    <col min="3845" max="3845" width="7.42578125" style="42" bestFit="1" customWidth="1"/>
    <col min="3846" max="3846" width="9.85546875" style="42" customWidth="1"/>
    <col min="3847" max="3847" width="4.140625" style="42" customWidth="1"/>
    <col min="3848" max="3848" width="2.7109375" style="42" customWidth="1"/>
    <col min="3849" max="3849" width="4.85546875" style="42" customWidth="1"/>
    <col min="3850" max="3850" width="2.7109375" style="42" customWidth="1"/>
    <col min="3851" max="3851" width="5.28515625" style="42" customWidth="1"/>
    <col min="3852" max="3852" width="2.85546875" style="42" customWidth="1"/>
    <col min="3853" max="3853" width="2.7109375" style="42" customWidth="1"/>
    <col min="3854" max="3854" width="18.5703125" style="42" customWidth="1"/>
    <col min="3855" max="3855" width="11.42578125" style="42" customWidth="1"/>
    <col min="3856" max="3856" width="9.42578125" style="42" customWidth="1"/>
    <col min="3857" max="3857" width="11.42578125" style="42" customWidth="1"/>
    <col min="3858" max="3858" width="28.140625" style="42" customWidth="1"/>
    <col min="3859" max="3859" width="11.140625" style="42" customWidth="1"/>
    <col min="3860" max="3860" width="14.7109375" style="42" customWidth="1"/>
    <col min="3861" max="3861" width="5.5703125" style="42" customWidth="1"/>
    <col min="3862" max="3862" width="66.5703125" style="42" customWidth="1"/>
    <col min="3863" max="3863" width="68.28515625" style="42" customWidth="1"/>
    <col min="3864" max="3864" width="4.28515625" style="42" customWidth="1"/>
    <col min="3865" max="3865" width="11.28515625" style="42" customWidth="1"/>
    <col min="3866" max="4087" width="11.42578125" style="42"/>
    <col min="4088" max="4088" width="7.140625" style="42" customWidth="1"/>
    <col min="4089" max="4089" width="4.140625" style="42" customWidth="1"/>
    <col min="4090" max="4090" width="3" style="42" customWidth="1"/>
    <col min="4091" max="4091" width="16.140625" style="42" customWidth="1"/>
    <col min="4092" max="4092" width="14.85546875" style="42" customWidth="1"/>
    <col min="4093" max="4093" width="2.85546875" style="42" customWidth="1"/>
    <col min="4094" max="4094" width="2" style="42" bestFit="1" customWidth="1"/>
    <col min="4095" max="4095" width="2.7109375" style="42" customWidth="1"/>
    <col min="4096" max="4096" width="10.140625" style="42" customWidth="1"/>
    <col min="4097" max="4097" width="5.140625" style="42" customWidth="1"/>
    <col min="4098" max="4098" width="6.42578125" style="42" bestFit="1" customWidth="1"/>
    <col min="4099" max="4099" width="5.140625" style="42" bestFit="1" customWidth="1"/>
    <col min="4100" max="4100" width="8.7109375" style="42" customWidth="1"/>
    <col min="4101" max="4101" width="7.42578125" style="42" bestFit="1" customWidth="1"/>
    <col min="4102" max="4102" width="9.85546875" style="42" customWidth="1"/>
    <col min="4103" max="4103" width="4.140625" style="42" customWidth="1"/>
    <col min="4104" max="4104" width="2.7109375" style="42" customWidth="1"/>
    <col min="4105" max="4105" width="4.85546875" style="42" customWidth="1"/>
    <col min="4106" max="4106" width="2.7109375" style="42" customWidth="1"/>
    <col min="4107" max="4107" width="5.28515625" style="42" customWidth="1"/>
    <col min="4108" max="4108" width="2.85546875" style="42" customWidth="1"/>
    <col min="4109" max="4109" width="2.7109375" style="42" customWidth="1"/>
    <col min="4110" max="4110" width="18.5703125" style="42" customWidth="1"/>
    <col min="4111" max="4111" width="11.42578125" style="42" customWidth="1"/>
    <col min="4112" max="4112" width="9.42578125" style="42" customWidth="1"/>
    <col min="4113" max="4113" width="11.42578125" style="42" customWidth="1"/>
    <col min="4114" max="4114" width="28.140625" style="42" customWidth="1"/>
    <col min="4115" max="4115" width="11.140625" style="42" customWidth="1"/>
    <col min="4116" max="4116" width="14.7109375" style="42" customWidth="1"/>
    <col min="4117" max="4117" width="5.5703125" style="42" customWidth="1"/>
    <col min="4118" max="4118" width="66.5703125" style="42" customWidth="1"/>
    <col min="4119" max="4119" width="68.28515625" style="42" customWidth="1"/>
    <col min="4120" max="4120" width="4.28515625" style="42" customWidth="1"/>
    <col min="4121" max="4121" width="11.28515625" style="42" customWidth="1"/>
    <col min="4122" max="4343" width="11.42578125" style="42"/>
    <col min="4344" max="4344" width="7.140625" style="42" customWidth="1"/>
    <col min="4345" max="4345" width="4.140625" style="42" customWidth="1"/>
    <col min="4346" max="4346" width="3" style="42" customWidth="1"/>
    <col min="4347" max="4347" width="16.140625" style="42" customWidth="1"/>
    <col min="4348" max="4348" width="14.85546875" style="42" customWidth="1"/>
    <col min="4349" max="4349" width="2.85546875" style="42" customWidth="1"/>
    <col min="4350" max="4350" width="2" style="42" bestFit="1" customWidth="1"/>
    <col min="4351" max="4351" width="2.7109375" style="42" customWidth="1"/>
    <col min="4352" max="4352" width="10.140625" style="42" customWidth="1"/>
    <col min="4353" max="4353" width="5.140625" style="42" customWidth="1"/>
    <col min="4354" max="4354" width="6.42578125" style="42" bestFit="1" customWidth="1"/>
    <col min="4355" max="4355" width="5.140625" style="42" bestFit="1" customWidth="1"/>
    <col min="4356" max="4356" width="8.7109375" style="42" customWidth="1"/>
    <col min="4357" max="4357" width="7.42578125" style="42" bestFit="1" customWidth="1"/>
    <col min="4358" max="4358" width="9.85546875" style="42" customWidth="1"/>
    <col min="4359" max="4359" width="4.140625" style="42" customWidth="1"/>
    <col min="4360" max="4360" width="2.7109375" style="42" customWidth="1"/>
    <col min="4361" max="4361" width="4.85546875" style="42" customWidth="1"/>
    <col min="4362" max="4362" width="2.7109375" style="42" customWidth="1"/>
    <col min="4363" max="4363" width="5.28515625" style="42" customWidth="1"/>
    <col min="4364" max="4364" width="2.85546875" style="42" customWidth="1"/>
    <col min="4365" max="4365" width="2.7109375" style="42" customWidth="1"/>
    <col min="4366" max="4366" width="18.5703125" style="42" customWidth="1"/>
    <col min="4367" max="4367" width="11.42578125" style="42" customWidth="1"/>
    <col min="4368" max="4368" width="9.42578125" style="42" customWidth="1"/>
    <col min="4369" max="4369" width="11.42578125" style="42" customWidth="1"/>
    <col min="4370" max="4370" width="28.140625" style="42" customWidth="1"/>
    <col min="4371" max="4371" width="11.140625" style="42" customWidth="1"/>
    <col min="4372" max="4372" width="14.7109375" style="42" customWidth="1"/>
    <col min="4373" max="4373" width="5.5703125" style="42" customWidth="1"/>
    <col min="4374" max="4374" width="66.5703125" style="42" customWidth="1"/>
    <col min="4375" max="4375" width="68.28515625" style="42" customWidth="1"/>
    <col min="4376" max="4376" width="4.28515625" style="42" customWidth="1"/>
    <col min="4377" max="4377" width="11.28515625" style="42" customWidth="1"/>
    <col min="4378" max="4599" width="11.42578125" style="42"/>
    <col min="4600" max="4600" width="7.140625" style="42" customWidth="1"/>
    <col min="4601" max="4601" width="4.140625" style="42" customWidth="1"/>
    <col min="4602" max="4602" width="3" style="42" customWidth="1"/>
    <col min="4603" max="4603" width="16.140625" style="42" customWidth="1"/>
    <col min="4604" max="4604" width="14.85546875" style="42" customWidth="1"/>
    <col min="4605" max="4605" width="2.85546875" style="42" customWidth="1"/>
    <col min="4606" max="4606" width="2" style="42" bestFit="1" customWidth="1"/>
    <col min="4607" max="4607" width="2.7109375" style="42" customWidth="1"/>
    <col min="4608" max="4608" width="10.140625" style="42" customWidth="1"/>
    <col min="4609" max="4609" width="5.140625" style="42" customWidth="1"/>
    <col min="4610" max="4610" width="6.42578125" style="42" bestFit="1" customWidth="1"/>
    <col min="4611" max="4611" width="5.140625" style="42" bestFit="1" customWidth="1"/>
    <col min="4612" max="4612" width="8.7109375" style="42" customWidth="1"/>
    <col min="4613" max="4613" width="7.42578125" style="42" bestFit="1" customWidth="1"/>
    <col min="4614" max="4614" width="9.85546875" style="42" customWidth="1"/>
    <col min="4615" max="4615" width="4.140625" style="42" customWidth="1"/>
    <col min="4616" max="4616" width="2.7109375" style="42" customWidth="1"/>
    <col min="4617" max="4617" width="4.85546875" style="42" customWidth="1"/>
    <col min="4618" max="4618" width="2.7109375" style="42" customWidth="1"/>
    <col min="4619" max="4619" width="5.28515625" style="42" customWidth="1"/>
    <col min="4620" max="4620" width="2.85546875" style="42" customWidth="1"/>
    <col min="4621" max="4621" width="2.7109375" style="42" customWidth="1"/>
    <col min="4622" max="4622" width="18.5703125" style="42" customWidth="1"/>
    <col min="4623" max="4623" width="11.42578125" style="42" customWidth="1"/>
    <col min="4624" max="4624" width="9.42578125" style="42" customWidth="1"/>
    <col min="4625" max="4625" width="11.42578125" style="42" customWidth="1"/>
    <col min="4626" max="4626" width="28.140625" style="42" customWidth="1"/>
    <col min="4627" max="4627" width="11.140625" style="42" customWidth="1"/>
    <col min="4628" max="4628" width="14.7109375" style="42" customWidth="1"/>
    <col min="4629" max="4629" width="5.5703125" style="42" customWidth="1"/>
    <col min="4630" max="4630" width="66.5703125" style="42" customWidth="1"/>
    <col min="4631" max="4631" width="68.28515625" style="42" customWidth="1"/>
    <col min="4632" max="4632" width="4.28515625" style="42" customWidth="1"/>
    <col min="4633" max="4633" width="11.28515625" style="42" customWidth="1"/>
    <col min="4634" max="4855" width="11.42578125" style="42"/>
    <col min="4856" max="4856" width="7.140625" style="42" customWidth="1"/>
    <col min="4857" max="4857" width="4.140625" style="42" customWidth="1"/>
    <col min="4858" max="4858" width="3" style="42" customWidth="1"/>
    <col min="4859" max="4859" width="16.140625" style="42" customWidth="1"/>
    <col min="4860" max="4860" width="14.85546875" style="42" customWidth="1"/>
    <col min="4861" max="4861" width="2.85546875" style="42" customWidth="1"/>
    <col min="4862" max="4862" width="2" style="42" bestFit="1" customWidth="1"/>
    <col min="4863" max="4863" width="2.7109375" style="42" customWidth="1"/>
    <col min="4864" max="4864" width="10.140625" style="42" customWidth="1"/>
    <col min="4865" max="4865" width="5.140625" style="42" customWidth="1"/>
    <col min="4866" max="4866" width="6.42578125" style="42" bestFit="1" customWidth="1"/>
    <col min="4867" max="4867" width="5.140625" style="42" bestFit="1" customWidth="1"/>
    <col min="4868" max="4868" width="8.7109375" style="42" customWidth="1"/>
    <col min="4869" max="4869" width="7.42578125" style="42" bestFit="1" customWidth="1"/>
    <col min="4870" max="4870" width="9.85546875" style="42" customWidth="1"/>
    <col min="4871" max="4871" width="4.140625" style="42" customWidth="1"/>
    <col min="4872" max="4872" width="2.7109375" style="42" customWidth="1"/>
    <col min="4873" max="4873" width="4.85546875" style="42" customWidth="1"/>
    <col min="4874" max="4874" width="2.7109375" style="42" customWidth="1"/>
    <col min="4875" max="4875" width="5.28515625" style="42" customWidth="1"/>
    <col min="4876" max="4876" width="2.85546875" style="42" customWidth="1"/>
    <col min="4877" max="4877" width="2.7109375" style="42" customWidth="1"/>
    <col min="4878" max="4878" width="18.5703125" style="42" customWidth="1"/>
    <col min="4879" max="4879" width="11.42578125" style="42" customWidth="1"/>
    <col min="4880" max="4880" width="9.42578125" style="42" customWidth="1"/>
    <col min="4881" max="4881" width="11.42578125" style="42" customWidth="1"/>
    <col min="4882" max="4882" width="28.140625" style="42" customWidth="1"/>
    <col min="4883" max="4883" width="11.140625" style="42" customWidth="1"/>
    <col min="4884" max="4884" width="14.7109375" style="42" customWidth="1"/>
    <col min="4885" max="4885" width="5.5703125" style="42" customWidth="1"/>
    <col min="4886" max="4886" width="66.5703125" style="42" customWidth="1"/>
    <col min="4887" max="4887" width="68.28515625" style="42" customWidth="1"/>
    <col min="4888" max="4888" width="4.28515625" style="42" customWidth="1"/>
    <col min="4889" max="4889" width="11.28515625" style="42" customWidth="1"/>
    <col min="4890" max="5111" width="11.42578125" style="42"/>
    <col min="5112" max="5112" width="7.140625" style="42" customWidth="1"/>
    <col min="5113" max="5113" width="4.140625" style="42" customWidth="1"/>
    <col min="5114" max="5114" width="3" style="42" customWidth="1"/>
    <col min="5115" max="5115" width="16.140625" style="42" customWidth="1"/>
    <col min="5116" max="5116" width="14.85546875" style="42" customWidth="1"/>
    <col min="5117" max="5117" width="2.85546875" style="42" customWidth="1"/>
    <col min="5118" max="5118" width="2" style="42" bestFit="1" customWidth="1"/>
    <col min="5119" max="5119" width="2.7109375" style="42" customWidth="1"/>
    <col min="5120" max="5120" width="10.140625" style="42" customWidth="1"/>
    <col min="5121" max="5121" width="5.140625" style="42" customWidth="1"/>
    <col min="5122" max="5122" width="6.42578125" style="42" bestFit="1" customWidth="1"/>
    <col min="5123" max="5123" width="5.140625" style="42" bestFit="1" customWidth="1"/>
    <col min="5124" max="5124" width="8.7109375" style="42" customWidth="1"/>
    <col min="5125" max="5125" width="7.42578125" style="42" bestFit="1" customWidth="1"/>
    <col min="5126" max="5126" width="9.85546875" style="42" customWidth="1"/>
    <col min="5127" max="5127" width="4.140625" style="42" customWidth="1"/>
    <col min="5128" max="5128" width="2.7109375" style="42" customWidth="1"/>
    <col min="5129" max="5129" width="4.85546875" style="42" customWidth="1"/>
    <col min="5130" max="5130" width="2.7109375" style="42" customWidth="1"/>
    <col min="5131" max="5131" width="5.28515625" style="42" customWidth="1"/>
    <col min="5132" max="5132" width="2.85546875" style="42" customWidth="1"/>
    <col min="5133" max="5133" width="2.7109375" style="42" customWidth="1"/>
    <col min="5134" max="5134" width="18.5703125" style="42" customWidth="1"/>
    <col min="5135" max="5135" width="11.42578125" style="42" customWidth="1"/>
    <col min="5136" max="5136" width="9.42578125" style="42" customWidth="1"/>
    <col min="5137" max="5137" width="11.42578125" style="42" customWidth="1"/>
    <col min="5138" max="5138" width="28.140625" style="42" customWidth="1"/>
    <col min="5139" max="5139" width="11.140625" style="42" customWidth="1"/>
    <col min="5140" max="5140" width="14.7109375" style="42" customWidth="1"/>
    <col min="5141" max="5141" width="5.5703125" style="42" customWidth="1"/>
    <col min="5142" max="5142" width="66.5703125" style="42" customWidth="1"/>
    <col min="5143" max="5143" width="68.28515625" style="42" customWidth="1"/>
    <col min="5144" max="5144" width="4.28515625" style="42" customWidth="1"/>
    <col min="5145" max="5145" width="11.28515625" style="42" customWidth="1"/>
    <col min="5146" max="5367" width="11.42578125" style="42"/>
    <col min="5368" max="5368" width="7.140625" style="42" customWidth="1"/>
    <col min="5369" max="5369" width="4.140625" style="42" customWidth="1"/>
    <col min="5370" max="5370" width="3" style="42" customWidth="1"/>
    <col min="5371" max="5371" width="16.140625" style="42" customWidth="1"/>
    <col min="5372" max="5372" width="14.85546875" style="42" customWidth="1"/>
    <col min="5373" max="5373" width="2.85546875" style="42" customWidth="1"/>
    <col min="5374" max="5374" width="2" style="42" bestFit="1" customWidth="1"/>
    <col min="5375" max="5375" width="2.7109375" style="42" customWidth="1"/>
    <col min="5376" max="5376" width="10.140625" style="42" customWidth="1"/>
    <col min="5377" max="5377" width="5.140625" style="42" customWidth="1"/>
    <col min="5378" max="5378" width="6.42578125" style="42" bestFit="1" customWidth="1"/>
    <col min="5379" max="5379" width="5.140625" style="42" bestFit="1" customWidth="1"/>
    <col min="5380" max="5380" width="8.7109375" style="42" customWidth="1"/>
    <col min="5381" max="5381" width="7.42578125" style="42" bestFit="1" customWidth="1"/>
    <col min="5382" max="5382" width="9.85546875" style="42" customWidth="1"/>
    <col min="5383" max="5383" width="4.140625" style="42" customWidth="1"/>
    <col min="5384" max="5384" width="2.7109375" style="42" customWidth="1"/>
    <col min="5385" max="5385" width="4.85546875" style="42" customWidth="1"/>
    <col min="5386" max="5386" width="2.7109375" style="42" customWidth="1"/>
    <col min="5387" max="5387" width="5.28515625" style="42" customWidth="1"/>
    <col min="5388" max="5388" width="2.85546875" style="42" customWidth="1"/>
    <col min="5389" max="5389" width="2.7109375" style="42" customWidth="1"/>
    <col min="5390" max="5390" width="18.5703125" style="42" customWidth="1"/>
    <col min="5391" max="5391" width="11.42578125" style="42" customWidth="1"/>
    <col min="5392" max="5392" width="9.42578125" style="42" customWidth="1"/>
    <col min="5393" max="5393" width="11.42578125" style="42" customWidth="1"/>
    <col min="5394" max="5394" width="28.140625" style="42" customWidth="1"/>
    <col min="5395" max="5395" width="11.140625" style="42" customWidth="1"/>
    <col min="5396" max="5396" width="14.7109375" style="42" customWidth="1"/>
    <col min="5397" max="5397" width="5.5703125" style="42" customWidth="1"/>
    <col min="5398" max="5398" width="66.5703125" style="42" customWidth="1"/>
    <col min="5399" max="5399" width="68.28515625" style="42" customWidth="1"/>
    <col min="5400" max="5400" width="4.28515625" style="42" customWidth="1"/>
    <col min="5401" max="5401" width="11.28515625" style="42" customWidth="1"/>
    <col min="5402" max="5623" width="11.42578125" style="42"/>
    <col min="5624" max="5624" width="7.140625" style="42" customWidth="1"/>
    <col min="5625" max="5625" width="4.140625" style="42" customWidth="1"/>
    <col min="5626" max="5626" width="3" style="42" customWidth="1"/>
    <col min="5627" max="5627" width="16.140625" style="42" customWidth="1"/>
    <col min="5628" max="5628" width="14.85546875" style="42" customWidth="1"/>
    <col min="5629" max="5629" width="2.85546875" style="42" customWidth="1"/>
    <col min="5630" max="5630" width="2" style="42" bestFit="1" customWidth="1"/>
    <col min="5631" max="5631" width="2.7109375" style="42" customWidth="1"/>
    <col min="5632" max="5632" width="10.140625" style="42" customWidth="1"/>
    <col min="5633" max="5633" width="5.140625" style="42" customWidth="1"/>
    <col min="5634" max="5634" width="6.42578125" style="42" bestFit="1" customWidth="1"/>
    <col min="5635" max="5635" width="5.140625" style="42" bestFit="1" customWidth="1"/>
    <col min="5636" max="5636" width="8.7109375" style="42" customWidth="1"/>
    <col min="5637" max="5637" width="7.42578125" style="42" bestFit="1" customWidth="1"/>
    <col min="5638" max="5638" width="9.85546875" style="42" customWidth="1"/>
    <col min="5639" max="5639" width="4.140625" style="42" customWidth="1"/>
    <col min="5640" max="5640" width="2.7109375" style="42" customWidth="1"/>
    <col min="5641" max="5641" width="4.85546875" style="42" customWidth="1"/>
    <col min="5642" max="5642" width="2.7109375" style="42" customWidth="1"/>
    <col min="5643" max="5643" width="5.28515625" style="42" customWidth="1"/>
    <col min="5644" max="5644" width="2.85546875" style="42" customWidth="1"/>
    <col min="5645" max="5645" width="2.7109375" style="42" customWidth="1"/>
    <col min="5646" max="5646" width="18.5703125" style="42" customWidth="1"/>
    <col min="5647" max="5647" width="11.42578125" style="42" customWidth="1"/>
    <col min="5648" max="5648" width="9.42578125" style="42" customWidth="1"/>
    <col min="5649" max="5649" width="11.42578125" style="42" customWidth="1"/>
    <col min="5650" max="5650" width="28.140625" style="42" customWidth="1"/>
    <col min="5651" max="5651" width="11.140625" style="42" customWidth="1"/>
    <col min="5652" max="5652" width="14.7109375" style="42" customWidth="1"/>
    <col min="5653" max="5653" width="5.5703125" style="42" customWidth="1"/>
    <col min="5654" max="5654" width="66.5703125" style="42" customWidth="1"/>
    <col min="5655" max="5655" width="68.28515625" style="42" customWidth="1"/>
    <col min="5656" max="5656" width="4.28515625" style="42" customWidth="1"/>
    <col min="5657" max="5657" width="11.28515625" style="42" customWidth="1"/>
    <col min="5658" max="5879" width="11.42578125" style="42"/>
    <col min="5880" max="5880" width="7.140625" style="42" customWidth="1"/>
    <col min="5881" max="5881" width="4.140625" style="42" customWidth="1"/>
    <col min="5882" max="5882" width="3" style="42" customWidth="1"/>
    <col min="5883" max="5883" width="16.140625" style="42" customWidth="1"/>
    <col min="5884" max="5884" width="14.85546875" style="42" customWidth="1"/>
    <col min="5885" max="5885" width="2.85546875" style="42" customWidth="1"/>
    <col min="5886" max="5886" width="2" style="42" bestFit="1" customWidth="1"/>
    <col min="5887" max="5887" width="2.7109375" style="42" customWidth="1"/>
    <col min="5888" max="5888" width="10.140625" style="42" customWidth="1"/>
    <col min="5889" max="5889" width="5.140625" style="42" customWidth="1"/>
    <col min="5890" max="5890" width="6.42578125" style="42" bestFit="1" customWidth="1"/>
    <col min="5891" max="5891" width="5.140625" style="42" bestFit="1" customWidth="1"/>
    <col min="5892" max="5892" width="8.7109375" style="42" customWidth="1"/>
    <col min="5893" max="5893" width="7.42578125" style="42" bestFit="1" customWidth="1"/>
    <col min="5894" max="5894" width="9.85546875" style="42" customWidth="1"/>
    <col min="5895" max="5895" width="4.140625" style="42" customWidth="1"/>
    <col min="5896" max="5896" width="2.7109375" style="42" customWidth="1"/>
    <col min="5897" max="5897" width="4.85546875" style="42" customWidth="1"/>
    <col min="5898" max="5898" width="2.7109375" style="42" customWidth="1"/>
    <col min="5899" max="5899" width="5.28515625" style="42" customWidth="1"/>
    <col min="5900" max="5900" width="2.85546875" style="42" customWidth="1"/>
    <col min="5901" max="5901" width="2.7109375" style="42" customWidth="1"/>
    <col min="5902" max="5902" width="18.5703125" style="42" customWidth="1"/>
    <col min="5903" max="5903" width="11.42578125" style="42" customWidth="1"/>
    <col min="5904" max="5904" width="9.42578125" style="42" customWidth="1"/>
    <col min="5905" max="5905" width="11.42578125" style="42" customWidth="1"/>
    <col min="5906" max="5906" width="28.140625" style="42" customWidth="1"/>
    <col min="5907" max="5907" width="11.140625" style="42" customWidth="1"/>
    <col min="5908" max="5908" width="14.7109375" style="42" customWidth="1"/>
    <col min="5909" max="5909" width="5.5703125" style="42" customWidth="1"/>
    <col min="5910" max="5910" width="66.5703125" style="42" customWidth="1"/>
    <col min="5911" max="5911" width="68.28515625" style="42" customWidth="1"/>
    <col min="5912" max="5912" width="4.28515625" style="42" customWidth="1"/>
    <col min="5913" max="5913" width="11.28515625" style="42" customWidth="1"/>
    <col min="5914" max="6135" width="11.42578125" style="42"/>
    <col min="6136" max="6136" width="7.140625" style="42" customWidth="1"/>
    <col min="6137" max="6137" width="4.140625" style="42" customWidth="1"/>
    <col min="6138" max="6138" width="3" style="42" customWidth="1"/>
    <col min="6139" max="6139" width="16.140625" style="42" customWidth="1"/>
    <col min="6140" max="6140" width="14.85546875" style="42" customWidth="1"/>
    <col min="6141" max="6141" width="2.85546875" style="42" customWidth="1"/>
    <col min="6142" max="6142" width="2" style="42" bestFit="1" customWidth="1"/>
    <col min="6143" max="6143" width="2.7109375" style="42" customWidth="1"/>
    <col min="6144" max="6144" width="10.140625" style="42" customWidth="1"/>
    <col min="6145" max="6145" width="5.140625" style="42" customWidth="1"/>
    <col min="6146" max="6146" width="6.42578125" style="42" bestFit="1" customWidth="1"/>
    <col min="6147" max="6147" width="5.140625" style="42" bestFit="1" customWidth="1"/>
    <col min="6148" max="6148" width="8.7109375" style="42" customWidth="1"/>
    <col min="6149" max="6149" width="7.42578125" style="42" bestFit="1" customWidth="1"/>
    <col min="6150" max="6150" width="9.85546875" style="42" customWidth="1"/>
    <col min="6151" max="6151" width="4.140625" style="42" customWidth="1"/>
    <col min="6152" max="6152" width="2.7109375" style="42" customWidth="1"/>
    <col min="6153" max="6153" width="4.85546875" style="42" customWidth="1"/>
    <col min="6154" max="6154" width="2.7109375" style="42" customWidth="1"/>
    <col min="6155" max="6155" width="5.28515625" style="42" customWidth="1"/>
    <col min="6156" max="6156" width="2.85546875" style="42" customWidth="1"/>
    <col min="6157" max="6157" width="2.7109375" style="42" customWidth="1"/>
    <col min="6158" max="6158" width="18.5703125" style="42" customWidth="1"/>
    <col min="6159" max="6159" width="11.42578125" style="42" customWidth="1"/>
    <col min="6160" max="6160" width="9.42578125" style="42" customWidth="1"/>
    <col min="6161" max="6161" width="11.42578125" style="42" customWidth="1"/>
    <col min="6162" max="6162" width="28.140625" style="42" customWidth="1"/>
    <col min="6163" max="6163" width="11.140625" style="42" customWidth="1"/>
    <col min="6164" max="6164" width="14.7109375" style="42" customWidth="1"/>
    <col min="6165" max="6165" width="5.5703125" style="42" customWidth="1"/>
    <col min="6166" max="6166" width="66.5703125" style="42" customWidth="1"/>
    <col min="6167" max="6167" width="68.28515625" style="42" customWidth="1"/>
    <col min="6168" max="6168" width="4.28515625" style="42" customWidth="1"/>
    <col min="6169" max="6169" width="11.28515625" style="42" customWidth="1"/>
    <col min="6170" max="6391" width="11.42578125" style="42"/>
    <col min="6392" max="6392" width="7.140625" style="42" customWidth="1"/>
    <col min="6393" max="6393" width="4.140625" style="42" customWidth="1"/>
    <col min="6394" max="6394" width="3" style="42" customWidth="1"/>
    <col min="6395" max="6395" width="16.140625" style="42" customWidth="1"/>
    <col min="6396" max="6396" width="14.85546875" style="42" customWidth="1"/>
    <col min="6397" max="6397" width="2.85546875" style="42" customWidth="1"/>
    <col min="6398" max="6398" width="2" style="42" bestFit="1" customWidth="1"/>
    <col min="6399" max="6399" width="2.7109375" style="42" customWidth="1"/>
    <col min="6400" max="6400" width="10.140625" style="42" customWidth="1"/>
    <col min="6401" max="6401" width="5.140625" style="42" customWidth="1"/>
    <col min="6402" max="6402" width="6.42578125" style="42" bestFit="1" customWidth="1"/>
    <col min="6403" max="6403" width="5.140625" style="42" bestFit="1" customWidth="1"/>
    <col min="6404" max="6404" width="8.7109375" style="42" customWidth="1"/>
    <col min="6405" max="6405" width="7.42578125" style="42" bestFit="1" customWidth="1"/>
    <col min="6406" max="6406" width="9.85546875" style="42" customWidth="1"/>
    <col min="6407" max="6407" width="4.140625" style="42" customWidth="1"/>
    <col min="6408" max="6408" width="2.7109375" style="42" customWidth="1"/>
    <col min="6409" max="6409" width="4.85546875" style="42" customWidth="1"/>
    <col min="6410" max="6410" width="2.7109375" style="42" customWidth="1"/>
    <col min="6411" max="6411" width="5.28515625" style="42" customWidth="1"/>
    <col min="6412" max="6412" width="2.85546875" style="42" customWidth="1"/>
    <col min="6413" max="6413" width="2.7109375" style="42" customWidth="1"/>
    <col min="6414" max="6414" width="18.5703125" style="42" customWidth="1"/>
    <col min="6415" max="6415" width="11.42578125" style="42" customWidth="1"/>
    <col min="6416" max="6416" width="9.42578125" style="42" customWidth="1"/>
    <col min="6417" max="6417" width="11.42578125" style="42" customWidth="1"/>
    <col min="6418" max="6418" width="28.140625" style="42" customWidth="1"/>
    <col min="6419" max="6419" width="11.140625" style="42" customWidth="1"/>
    <col min="6420" max="6420" width="14.7109375" style="42" customWidth="1"/>
    <col min="6421" max="6421" width="5.5703125" style="42" customWidth="1"/>
    <col min="6422" max="6422" width="66.5703125" style="42" customWidth="1"/>
    <col min="6423" max="6423" width="68.28515625" style="42" customWidth="1"/>
    <col min="6424" max="6424" width="4.28515625" style="42" customWidth="1"/>
    <col min="6425" max="6425" width="11.28515625" style="42" customWidth="1"/>
    <col min="6426" max="6647" width="11.42578125" style="42"/>
    <col min="6648" max="6648" width="7.140625" style="42" customWidth="1"/>
    <col min="6649" max="6649" width="4.140625" style="42" customWidth="1"/>
    <col min="6650" max="6650" width="3" style="42" customWidth="1"/>
    <col min="6651" max="6651" width="16.140625" style="42" customWidth="1"/>
    <col min="6652" max="6652" width="14.85546875" style="42" customWidth="1"/>
    <col min="6653" max="6653" width="2.85546875" style="42" customWidth="1"/>
    <col min="6654" max="6654" width="2" style="42" bestFit="1" customWidth="1"/>
    <col min="6655" max="6655" width="2.7109375" style="42" customWidth="1"/>
    <col min="6656" max="6656" width="10.140625" style="42" customWidth="1"/>
    <col min="6657" max="6657" width="5.140625" style="42" customWidth="1"/>
    <col min="6658" max="6658" width="6.42578125" style="42" bestFit="1" customWidth="1"/>
    <col min="6659" max="6659" width="5.140625" style="42" bestFit="1" customWidth="1"/>
    <col min="6660" max="6660" width="8.7109375" style="42" customWidth="1"/>
    <col min="6661" max="6661" width="7.42578125" style="42" bestFit="1" customWidth="1"/>
    <col min="6662" max="6662" width="9.85546875" style="42" customWidth="1"/>
    <col min="6663" max="6663" width="4.140625" style="42" customWidth="1"/>
    <col min="6664" max="6664" width="2.7109375" style="42" customWidth="1"/>
    <col min="6665" max="6665" width="4.85546875" style="42" customWidth="1"/>
    <col min="6666" max="6666" width="2.7109375" style="42" customWidth="1"/>
    <col min="6667" max="6667" width="5.28515625" style="42" customWidth="1"/>
    <col min="6668" max="6668" width="2.85546875" style="42" customWidth="1"/>
    <col min="6669" max="6669" width="2.7109375" style="42" customWidth="1"/>
    <col min="6670" max="6670" width="18.5703125" style="42" customWidth="1"/>
    <col min="6671" max="6671" width="11.42578125" style="42" customWidth="1"/>
    <col min="6672" max="6672" width="9.42578125" style="42" customWidth="1"/>
    <col min="6673" max="6673" width="11.42578125" style="42" customWidth="1"/>
    <col min="6674" max="6674" width="28.140625" style="42" customWidth="1"/>
    <col min="6675" max="6675" width="11.140625" style="42" customWidth="1"/>
    <col min="6676" max="6676" width="14.7109375" style="42" customWidth="1"/>
    <col min="6677" max="6677" width="5.5703125" style="42" customWidth="1"/>
    <col min="6678" max="6678" width="66.5703125" style="42" customWidth="1"/>
    <col min="6679" max="6679" width="68.28515625" style="42" customWidth="1"/>
    <col min="6680" max="6680" width="4.28515625" style="42" customWidth="1"/>
    <col min="6681" max="6681" width="11.28515625" style="42" customWidth="1"/>
    <col min="6682" max="6903" width="11.42578125" style="42"/>
    <col min="6904" max="6904" width="7.140625" style="42" customWidth="1"/>
    <col min="6905" max="6905" width="4.140625" style="42" customWidth="1"/>
    <col min="6906" max="6906" width="3" style="42" customWidth="1"/>
    <col min="6907" max="6907" width="16.140625" style="42" customWidth="1"/>
    <col min="6908" max="6908" width="14.85546875" style="42" customWidth="1"/>
    <col min="6909" max="6909" width="2.85546875" style="42" customWidth="1"/>
    <col min="6910" max="6910" width="2" style="42" bestFit="1" customWidth="1"/>
    <col min="6911" max="6911" width="2.7109375" style="42" customWidth="1"/>
    <col min="6912" max="6912" width="10.140625" style="42" customWidth="1"/>
    <col min="6913" max="6913" width="5.140625" style="42" customWidth="1"/>
    <col min="6914" max="6914" width="6.42578125" style="42" bestFit="1" customWidth="1"/>
    <col min="6915" max="6915" width="5.140625" style="42" bestFit="1" customWidth="1"/>
    <col min="6916" max="6916" width="8.7109375" style="42" customWidth="1"/>
    <col min="6917" max="6917" width="7.42578125" style="42" bestFit="1" customWidth="1"/>
    <col min="6918" max="6918" width="9.85546875" style="42" customWidth="1"/>
    <col min="6919" max="6919" width="4.140625" style="42" customWidth="1"/>
    <col min="6920" max="6920" width="2.7109375" style="42" customWidth="1"/>
    <col min="6921" max="6921" width="4.85546875" style="42" customWidth="1"/>
    <col min="6922" max="6922" width="2.7109375" style="42" customWidth="1"/>
    <col min="6923" max="6923" width="5.28515625" style="42" customWidth="1"/>
    <col min="6924" max="6924" width="2.85546875" style="42" customWidth="1"/>
    <col min="6925" max="6925" width="2.7109375" style="42" customWidth="1"/>
    <col min="6926" max="6926" width="18.5703125" style="42" customWidth="1"/>
    <col min="6927" max="6927" width="11.42578125" style="42" customWidth="1"/>
    <col min="6928" max="6928" width="9.42578125" style="42" customWidth="1"/>
    <col min="6929" max="6929" width="11.42578125" style="42" customWidth="1"/>
    <col min="6930" max="6930" width="28.140625" style="42" customWidth="1"/>
    <col min="6931" max="6931" width="11.140625" style="42" customWidth="1"/>
    <col min="6932" max="6932" width="14.7109375" style="42" customWidth="1"/>
    <col min="6933" max="6933" width="5.5703125" style="42" customWidth="1"/>
    <col min="6934" max="6934" width="66.5703125" style="42" customWidth="1"/>
    <col min="6935" max="6935" width="68.28515625" style="42" customWidth="1"/>
    <col min="6936" max="6936" width="4.28515625" style="42" customWidth="1"/>
    <col min="6937" max="6937" width="11.28515625" style="42" customWidth="1"/>
    <col min="6938" max="7159" width="11.42578125" style="42"/>
    <col min="7160" max="7160" width="7.140625" style="42" customWidth="1"/>
    <col min="7161" max="7161" width="4.140625" style="42" customWidth="1"/>
    <col min="7162" max="7162" width="3" style="42" customWidth="1"/>
    <col min="7163" max="7163" width="16.140625" style="42" customWidth="1"/>
    <col min="7164" max="7164" width="14.85546875" style="42" customWidth="1"/>
    <col min="7165" max="7165" width="2.85546875" style="42" customWidth="1"/>
    <col min="7166" max="7166" width="2" style="42" bestFit="1" customWidth="1"/>
    <col min="7167" max="7167" width="2.7109375" style="42" customWidth="1"/>
    <col min="7168" max="7168" width="10.140625" style="42" customWidth="1"/>
    <col min="7169" max="7169" width="5.140625" style="42" customWidth="1"/>
    <col min="7170" max="7170" width="6.42578125" style="42" bestFit="1" customWidth="1"/>
    <col min="7171" max="7171" width="5.140625" style="42" bestFit="1" customWidth="1"/>
    <col min="7172" max="7172" width="8.7109375" style="42" customWidth="1"/>
    <col min="7173" max="7173" width="7.42578125" style="42" bestFit="1" customWidth="1"/>
    <col min="7174" max="7174" width="9.85546875" style="42" customWidth="1"/>
    <col min="7175" max="7175" width="4.140625" style="42" customWidth="1"/>
    <col min="7176" max="7176" width="2.7109375" style="42" customWidth="1"/>
    <col min="7177" max="7177" width="4.85546875" style="42" customWidth="1"/>
    <col min="7178" max="7178" width="2.7109375" style="42" customWidth="1"/>
    <col min="7179" max="7179" width="5.28515625" style="42" customWidth="1"/>
    <col min="7180" max="7180" width="2.85546875" style="42" customWidth="1"/>
    <col min="7181" max="7181" width="2.7109375" style="42" customWidth="1"/>
    <col min="7182" max="7182" width="18.5703125" style="42" customWidth="1"/>
    <col min="7183" max="7183" width="11.42578125" style="42" customWidth="1"/>
    <col min="7184" max="7184" width="9.42578125" style="42" customWidth="1"/>
    <col min="7185" max="7185" width="11.42578125" style="42" customWidth="1"/>
    <col min="7186" max="7186" width="28.140625" style="42" customWidth="1"/>
    <col min="7187" max="7187" width="11.140625" style="42" customWidth="1"/>
    <col min="7188" max="7188" width="14.7109375" style="42" customWidth="1"/>
    <col min="7189" max="7189" width="5.5703125" style="42" customWidth="1"/>
    <col min="7190" max="7190" width="66.5703125" style="42" customWidth="1"/>
    <col min="7191" max="7191" width="68.28515625" style="42" customWidth="1"/>
    <col min="7192" max="7192" width="4.28515625" style="42" customWidth="1"/>
    <col min="7193" max="7193" width="11.28515625" style="42" customWidth="1"/>
    <col min="7194" max="7415" width="11.42578125" style="42"/>
    <col min="7416" max="7416" width="7.140625" style="42" customWidth="1"/>
    <col min="7417" max="7417" width="4.140625" style="42" customWidth="1"/>
    <col min="7418" max="7418" width="3" style="42" customWidth="1"/>
    <col min="7419" max="7419" width="16.140625" style="42" customWidth="1"/>
    <col min="7420" max="7420" width="14.85546875" style="42" customWidth="1"/>
    <col min="7421" max="7421" width="2.85546875" style="42" customWidth="1"/>
    <col min="7422" max="7422" width="2" style="42" bestFit="1" customWidth="1"/>
    <col min="7423" max="7423" width="2.7109375" style="42" customWidth="1"/>
    <col min="7424" max="7424" width="10.140625" style="42" customWidth="1"/>
    <col min="7425" max="7425" width="5.140625" style="42" customWidth="1"/>
    <col min="7426" max="7426" width="6.42578125" style="42" bestFit="1" customWidth="1"/>
    <col min="7427" max="7427" width="5.140625" style="42" bestFit="1" customWidth="1"/>
    <col min="7428" max="7428" width="8.7109375" style="42" customWidth="1"/>
    <col min="7429" max="7429" width="7.42578125" style="42" bestFit="1" customWidth="1"/>
    <col min="7430" max="7430" width="9.85546875" style="42" customWidth="1"/>
    <col min="7431" max="7431" width="4.140625" style="42" customWidth="1"/>
    <col min="7432" max="7432" width="2.7109375" style="42" customWidth="1"/>
    <col min="7433" max="7433" width="4.85546875" style="42" customWidth="1"/>
    <col min="7434" max="7434" width="2.7109375" style="42" customWidth="1"/>
    <col min="7435" max="7435" width="5.28515625" style="42" customWidth="1"/>
    <col min="7436" max="7436" width="2.85546875" style="42" customWidth="1"/>
    <col min="7437" max="7437" width="2.7109375" style="42" customWidth="1"/>
    <col min="7438" max="7438" width="18.5703125" style="42" customWidth="1"/>
    <col min="7439" max="7439" width="11.42578125" style="42" customWidth="1"/>
    <col min="7440" max="7440" width="9.42578125" style="42" customWidth="1"/>
    <col min="7441" max="7441" width="11.42578125" style="42" customWidth="1"/>
    <col min="7442" max="7442" width="28.140625" style="42" customWidth="1"/>
    <col min="7443" max="7443" width="11.140625" style="42" customWidth="1"/>
    <col min="7444" max="7444" width="14.7109375" style="42" customWidth="1"/>
    <col min="7445" max="7445" width="5.5703125" style="42" customWidth="1"/>
    <col min="7446" max="7446" width="66.5703125" style="42" customWidth="1"/>
    <col min="7447" max="7447" width="68.28515625" style="42" customWidth="1"/>
    <col min="7448" max="7448" width="4.28515625" style="42" customWidth="1"/>
    <col min="7449" max="7449" width="11.28515625" style="42" customWidth="1"/>
    <col min="7450" max="7671" width="11.42578125" style="42"/>
    <col min="7672" max="7672" width="7.140625" style="42" customWidth="1"/>
    <col min="7673" max="7673" width="4.140625" style="42" customWidth="1"/>
    <col min="7674" max="7674" width="3" style="42" customWidth="1"/>
    <col min="7675" max="7675" width="16.140625" style="42" customWidth="1"/>
    <col min="7676" max="7676" width="14.85546875" style="42" customWidth="1"/>
    <col min="7677" max="7677" width="2.85546875" style="42" customWidth="1"/>
    <col min="7678" max="7678" width="2" style="42" bestFit="1" customWidth="1"/>
    <col min="7679" max="7679" width="2.7109375" style="42" customWidth="1"/>
    <col min="7680" max="7680" width="10.140625" style="42" customWidth="1"/>
    <col min="7681" max="7681" width="5.140625" style="42" customWidth="1"/>
    <col min="7682" max="7682" width="6.42578125" style="42" bestFit="1" customWidth="1"/>
    <col min="7683" max="7683" width="5.140625" style="42" bestFit="1" customWidth="1"/>
    <col min="7684" max="7684" width="8.7109375" style="42" customWidth="1"/>
    <col min="7685" max="7685" width="7.42578125" style="42" bestFit="1" customWidth="1"/>
    <col min="7686" max="7686" width="9.85546875" style="42" customWidth="1"/>
    <col min="7687" max="7687" width="4.140625" style="42" customWidth="1"/>
    <col min="7688" max="7688" width="2.7109375" style="42" customWidth="1"/>
    <col min="7689" max="7689" width="4.85546875" style="42" customWidth="1"/>
    <col min="7690" max="7690" width="2.7109375" style="42" customWidth="1"/>
    <col min="7691" max="7691" width="5.28515625" style="42" customWidth="1"/>
    <col min="7692" max="7692" width="2.85546875" style="42" customWidth="1"/>
    <col min="7693" max="7693" width="2.7109375" style="42" customWidth="1"/>
    <col min="7694" max="7694" width="18.5703125" style="42" customWidth="1"/>
    <col min="7695" max="7695" width="11.42578125" style="42" customWidth="1"/>
    <col min="7696" max="7696" width="9.42578125" style="42" customWidth="1"/>
    <col min="7697" max="7697" width="11.42578125" style="42" customWidth="1"/>
    <col min="7698" max="7698" width="28.140625" style="42" customWidth="1"/>
    <col min="7699" max="7699" width="11.140625" style="42" customWidth="1"/>
    <col min="7700" max="7700" width="14.7109375" style="42" customWidth="1"/>
    <col min="7701" max="7701" width="5.5703125" style="42" customWidth="1"/>
    <col min="7702" max="7702" width="66.5703125" style="42" customWidth="1"/>
    <col min="7703" max="7703" width="68.28515625" style="42" customWidth="1"/>
    <col min="7704" max="7704" width="4.28515625" style="42" customWidth="1"/>
    <col min="7705" max="7705" width="11.28515625" style="42" customWidth="1"/>
    <col min="7706" max="7927" width="11.42578125" style="42"/>
    <col min="7928" max="7928" width="7.140625" style="42" customWidth="1"/>
    <col min="7929" max="7929" width="4.140625" style="42" customWidth="1"/>
    <col min="7930" max="7930" width="3" style="42" customWidth="1"/>
    <col min="7931" max="7931" width="16.140625" style="42" customWidth="1"/>
    <col min="7932" max="7932" width="14.85546875" style="42" customWidth="1"/>
    <col min="7933" max="7933" width="2.85546875" style="42" customWidth="1"/>
    <col min="7934" max="7934" width="2" style="42" bestFit="1" customWidth="1"/>
    <col min="7935" max="7935" width="2.7109375" style="42" customWidth="1"/>
    <col min="7936" max="7936" width="10.140625" style="42" customWidth="1"/>
    <col min="7937" max="7937" width="5.140625" style="42" customWidth="1"/>
    <col min="7938" max="7938" width="6.42578125" style="42" bestFit="1" customWidth="1"/>
    <col min="7939" max="7939" width="5.140625" style="42" bestFit="1" customWidth="1"/>
    <col min="7940" max="7940" width="8.7109375" style="42" customWidth="1"/>
    <col min="7941" max="7941" width="7.42578125" style="42" bestFit="1" customWidth="1"/>
    <col min="7942" max="7942" width="9.85546875" style="42" customWidth="1"/>
    <col min="7943" max="7943" width="4.140625" style="42" customWidth="1"/>
    <col min="7944" max="7944" width="2.7109375" style="42" customWidth="1"/>
    <col min="7945" max="7945" width="4.85546875" style="42" customWidth="1"/>
    <col min="7946" max="7946" width="2.7109375" style="42" customWidth="1"/>
    <col min="7947" max="7947" width="5.28515625" style="42" customWidth="1"/>
    <col min="7948" max="7948" width="2.85546875" style="42" customWidth="1"/>
    <col min="7949" max="7949" width="2.7109375" style="42" customWidth="1"/>
    <col min="7950" max="7950" width="18.5703125" style="42" customWidth="1"/>
    <col min="7951" max="7951" width="11.42578125" style="42" customWidth="1"/>
    <col min="7952" max="7952" width="9.42578125" style="42" customWidth="1"/>
    <col min="7953" max="7953" width="11.42578125" style="42" customWidth="1"/>
    <col min="7954" max="7954" width="28.140625" style="42" customWidth="1"/>
    <col min="7955" max="7955" width="11.140625" style="42" customWidth="1"/>
    <col min="7956" max="7956" width="14.7109375" style="42" customWidth="1"/>
    <col min="7957" max="7957" width="5.5703125" style="42" customWidth="1"/>
    <col min="7958" max="7958" width="66.5703125" style="42" customWidth="1"/>
    <col min="7959" max="7959" width="68.28515625" style="42" customWidth="1"/>
    <col min="7960" max="7960" width="4.28515625" style="42" customWidth="1"/>
    <col min="7961" max="7961" width="11.28515625" style="42" customWidth="1"/>
    <col min="7962" max="8183" width="11.42578125" style="42"/>
    <col min="8184" max="8184" width="7.140625" style="42" customWidth="1"/>
    <col min="8185" max="8185" width="4.140625" style="42" customWidth="1"/>
    <col min="8186" max="8186" width="3" style="42" customWidth="1"/>
    <col min="8187" max="8187" width="16.140625" style="42" customWidth="1"/>
    <col min="8188" max="8188" width="14.85546875" style="42" customWidth="1"/>
    <col min="8189" max="8189" width="2.85546875" style="42" customWidth="1"/>
    <col min="8190" max="8190" width="2" style="42" bestFit="1" customWidth="1"/>
    <col min="8191" max="8191" width="2.7109375" style="42" customWidth="1"/>
    <col min="8192" max="8192" width="10.140625" style="42" customWidth="1"/>
    <col min="8193" max="8193" width="5.140625" style="42" customWidth="1"/>
    <col min="8194" max="8194" width="6.42578125" style="42" bestFit="1" customWidth="1"/>
    <col min="8195" max="8195" width="5.140625" style="42" bestFit="1" customWidth="1"/>
    <col min="8196" max="8196" width="8.7109375" style="42" customWidth="1"/>
    <col min="8197" max="8197" width="7.42578125" style="42" bestFit="1" customWidth="1"/>
    <col min="8198" max="8198" width="9.85546875" style="42" customWidth="1"/>
    <col min="8199" max="8199" width="4.140625" style="42" customWidth="1"/>
    <col min="8200" max="8200" width="2.7109375" style="42" customWidth="1"/>
    <col min="8201" max="8201" width="4.85546875" style="42" customWidth="1"/>
    <col min="8202" max="8202" width="2.7109375" style="42" customWidth="1"/>
    <col min="8203" max="8203" width="5.28515625" style="42" customWidth="1"/>
    <col min="8204" max="8204" width="2.85546875" style="42" customWidth="1"/>
    <col min="8205" max="8205" width="2.7109375" style="42" customWidth="1"/>
    <col min="8206" max="8206" width="18.5703125" style="42" customWidth="1"/>
    <col min="8207" max="8207" width="11.42578125" style="42" customWidth="1"/>
    <col min="8208" max="8208" width="9.42578125" style="42" customWidth="1"/>
    <col min="8209" max="8209" width="11.42578125" style="42" customWidth="1"/>
    <col min="8210" max="8210" width="28.140625" style="42" customWidth="1"/>
    <col min="8211" max="8211" width="11.140625" style="42" customWidth="1"/>
    <col min="8212" max="8212" width="14.7109375" style="42" customWidth="1"/>
    <col min="8213" max="8213" width="5.5703125" style="42" customWidth="1"/>
    <col min="8214" max="8214" width="66.5703125" style="42" customWidth="1"/>
    <col min="8215" max="8215" width="68.28515625" style="42" customWidth="1"/>
    <col min="8216" max="8216" width="4.28515625" style="42" customWidth="1"/>
    <col min="8217" max="8217" width="11.28515625" style="42" customWidth="1"/>
    <col min="8218" max="8439" width="11.42578125" style="42"/>
    <col min="8440" max="8440" width="7.140625" style="42" customWidth="1"/>
    <col min="8441" max="8441" width="4.140625" style="42" customWidth="1"/>
    <col min="8442" max="8442" width="3" style="42" customWidth="1"/>
    <col min="8443" max="8443" width="16.140625" style="42" customWidth="1"/>
    <col min="8444" max="8444" width="14.85546875" style="42" customWidth="1"/>
    <col min="8445" max="8445" width="2.85546875" style="42" customWidth="1"/>
    <col min="8446" max="8446" width="2" style="42" bestFit="1" customWidth="1"/>
    <col min="8447" max="8447" width="2.7109375" style="42" customWidth="1"/>
    <col min="8448" max="8448" width="10.140625" style="42" customWidth="1"/>
    <col min="8449" max="8449" width="5.140625" style="42" customWidth="1"/>
    <col min="8450" max="8450" width="6.42578125" style="42" bestFit="1" customWidth="1"/>
    <col min="8451" max="8451" width="5.140625" style="42" bestFit="1" customWidth="1"/>
    <col min="8452" max="8452" width="8.7109375" style="42" customWidth="1"/>
    <col min="8453" max="8453" width="7.42578125" style="42" bestFit="1" customWidth="1"/>
    <col min="8454" max="8454" width="9.85546875" style="42" customWidth="1"/>
    <col min="8455" max="8455" width="4.140625" style="42" customWidth="1"/>
    <col min="8456" max="8456" width="2.7109375" style="42" customWidth="1"/>
    <col min="8457" max="8457" width="4.85546875" style="42" customWidth="1"/>
    <col min="8458" max="8458" width="2.7109375" style="42" customWidth="1"/>
    <col min="8459" max="8459" width="5.28515625" style="42" customWidth="1"/>
    <col min="8460" max="8460" width="2.85546875" style="42" customWidth="1"/>
    <col min="8461" max="8461" width="2.7109375" style="42" customWidth="1"/>
    <col min="8462" max="8462" width="18.5703125" style="42" customWidth="1"/>
    <col min="8463" max="8463" width="11.42578125" style="42" customWidth="1"/>
    <col min="8464" max="8464" width="9.42578125" style="42" customWidth="1"/>
    <col min="8465" max="8465" width="11.42578125" style="42" customWidth="1"/>
    <col min="8466" max="8466" width="28.140625" style="42" customWidth="1"/>
    <col min="8467" max="8467" width="11.140625" style="42" customWidth="1"/>
    <col min="8468" max="8468" width="14.7109375" style="42" customWidth="1"/>
    <col min="8469" max="8469" width="5.5703125" style="42" customWidth="1"/>
    <col min="8470" max="8470" width="66.5703125" style="42" customWidth="1"/>
    <col min="8471" max="8471" width="68.28515625" style="42" customWidth="1"/>
    <col min="8472" max="8472" width="4.28515625" style="42" customWidth="1"/>
    <col min="8473" max="8473" width="11.28515625" style="42" customWidth="1"/>
    <col min="8474" max="8695" width="11.42578125" style="42"/>
    <col min="8696" max="8696" width="7.140625" style="42" customWidth="1"/>
    <col min="8697" max="8697" width="4.140625" style="42" customWidth="1"/>
    <col min="8698" max="8698" width="3" style="42" customWidth="1"/>
    <col min="8699" max="8699" width="16.140625" style="42" customWidth="1"/>
    <col min="8700" max="8700" width="14.85546875" style="42" customWidth="1"/>
    <col min="8701" max="8701" width="2.85546875" style="42" customWidth="1"/>
    <col min="8702" max="8702" width="2" style="42" bestFit="1" customWidth="1"/>
    <col min="8703" max="8703" width="2.7109375" style="42" customWidth="1"/>
    <col min="8704" max="8704" width="10.140625" style="42" customWidth="1"/>
    <col min="8705" max="8705" width="5.140625" style="42" customWidth="1"/>
    <col min="8706" max="8706" width="6.42578125" style="42" bestFit="1" customWidth="1"/>
    <col min="8707" max="8707" width="5.140625" style="42" bestFit="1" customWidth="1"/>
    <col min="8708" max="8708" width="8.7109375" style="42" customWidth="1"/>
    <col min="8709" max="8709" width="7.42578125" style="42" bestFit="1" customWidth="1"/>
    <col min="8710" max="8710" width="9.85546875" style="42" customWidth="1"/>
    <col min="8711" max="8711" width="4.140625" style="42" customWidth="1"/>
    <col min="8712" max="8712" width="2.7109375" style="42" customWidth="1"/>
    <col min="8713" max="8713" width="4.85546875" style="42" customWidth="1"/>
    <col min="8714" max="8714" width="2.7109375" style="42" customWidth="1"/>
    <col min="8715" max="8715" width="5.28515625" style="42" customWidth="1"/>
    <col min="8716" max="8716" width="2.85546875" style="42" customWidth="1"/>
    <col min="8717" max="8717" width="2.7109375" style="42" customWidth="1"/>
    <col min="8718" max="8718" width="18.5703125" style="42" customWidth="1"/>
    <col min="8719" max="8719" width="11.42578125" style="42" customWidth="1"/>
    <col min="8720" max="8720" width="9.42578125" style="42" customWidth="1"/>
    <col min="8721" max="8721" width="11.42578125" style="42" customWidth="1"/>
    <col min="8722" max="8722" width="28.140625" style="42" customWidth="1"/>
    <col min="8723" max="8723" width="11.140625" style="42" customWidth="1"/>
    <col min="8724" max="8724" width="14.7109375" style="42" customWidth="1"/>
    <col min="8725" max="8725" width="5.5703125" style="42" customWidth="1"/>
    <col min="8726" max="8726" width="66.5703125" style="42" customWidth="1"/>
    <col min="8727" max="8727" width="68.28515625" style="42" customWidth="1"/>
    <col min="8728" max="8728" width="4.28515625" style="42" customWidth="1"/>
    <col min="8729" max="8729" width="11.28515625" style="42" customWidth="1"/>
    <col min="8730" max="8951" width="11.42578125" style="42"/>
    <col min="8952" max="8952" width="7.140625" style="42" customWidth="1"/>
    <col min="8953" max="8953" width="4.140625" style="42" customWidth="1"/>
    <col min="8954" max="8954" width="3" style="42" customWidth="1"/>
    <col min="8955" max="8955" width="16.140625" style="42" customWidth="1"/>
    <col min="8956" max="8956" width="14.85546875" style="42" customWidth="1"/>
    <col min="8957" max="8957" width="2.85546875" style="42" customWidth="1"/>
    <col min="8958" max="8958" width="2" style="42" bestFit="1" customWidth="1"/>
    <col min="8959" max="8959" width="2.7109375" style="42" customWidth="1"/>
    <col min="8960" max="8960" width="10.140625" style="42" customWidth="1"/>
    <col min="8961" max="8961" width="5.140625" style="42" customWidth="1"/>
    <col min="8962" max="8962" width="6.42578125" style="42" bestFit="1" customWidth="1"/>
    <col min="8963" max="8963" width="5.140625" style="42" bestFit="1" customWidth="1"/>
    <col min="8964" max="8964" width="8.7109375" style="42" customWidth="1"/>
    <col min="8965" max="8965" width="7.42578125" style="42" bestFit="1" customWidth="1"/>
    <col min="8966" max="8966" width="9.85546875" style="42" customWidth="1"/>
    <col min="8967" max="8967" width="4.140625" style="42" customWidth="1"/>
    <col min="8968" max="8968" width="2.7109375" style="42" customWidth="1"/>
    <col min="8969" max="8969" width="4.85546875" style="42" customWidth="1"/>
    <col min="8970" max="8970" width="2.7109375" style="42" customWidth="1"/>
    <col min="8971" max="8971" width="5.28515625" style="42" customWidth="1"/>
    <col min="8972" max="8972" width="2.85546875" style="42" customWidth="1"/>
    <col min="8973" max="8973" width="2.7109375" style="42" customWidth="1"/>
    <col min="8974" max="8974" width="18.5703125" style="42" customWidth="1"/>
    <col min="8975" max="8975" width="11.42578125" style="42" customWidth="1"/>
    <col min="8976" max="8976" width="9.42578125" style="42" customWidth="1"/>
    <col min="8977" max="8977" width="11.42578125" style="42" customWidth="1"/>
    <col min="8978" max="8978" width="28.140625" style="42" customWidth="1"/>
    <col min="8979" max="8979" width="11.140625" style="42" customWidth="1"/>
    <col min="8980" max="8980" width="14.7109375" style="42" customWidth="1"/>
    <col min="8981" max="8981" width="5.5703125" style="42" customWidth="1"/>
    <col min="8982" max="8982" width="66.5703125" style="42" customWidth="1"/>
    <col min="8983" max="8983" width="68.28515625" style="42" customWidth="1"/>
    <col min="8984" max="8984" width="4.28515625" style="42" customWidth="1"/>
    <col min="8985" max="8985" width="11.28515625" style="42" customWidth="1"/>
    <col min="8986" max="9207" width="11.42578125" style="42"/>
    <col min="9208" max="9208" width="7.140625" style="42" customWidth="1"/>
    <col min="9209" max="9209" width="4.140625" style="42" customWidth="1"/>
    <col min="9210" max="9210" width="3" style="42" customWidth="1"/>
    <col min="9211" max="9211" width="16.140625" style="42" customWidth="1"/>
    <col min="9212" max="9212" width="14.85546875" style="42" customWidth="1"/>
    <col min="9213" max="9213" width="2.85546875" style="42" customWidth="1"/>
    <col min="9214" max="9214" width="2" style="42" bestFit="1" customWidth="1"/>
    <col min="9215" max="9215" width="2.7109375" style="42" customWidth="1"/>
    <col min="9216" max="9216" width="10.140625" style="42" customWidth="1"/>
    <col min="9217" max="9217" width="5.140625" style="42" customWidth="1"/>
    <col min="9218" max="9218" width="6.42578125" style="42" bestFit="1" customWidth="1"/>
    <col min="9219" max="9219" width="5.140625" style="42" bestFit="1" customWidth="1"/>
    <col min="9220" max="9220" width="8.7109375" style="42" customWidth="1"/>
    <col min="9221" max="9221" width="7.42578125" style="42" bestFit="1" customWidth="1"/>
    <col min="9222" max="9222" width="9.85546875" style="42" customWidth="1"/>
    <col min="9223" max="9223" width="4.140625" style="42" customWidth="1"/>
    <col min="9224" max="9224" width="2.7109375" style="42" customWidth="1"/>
    <col min="9225" max="9225" width="4.85546875" style="42" customWidth="1"/>
    <col min="9226" max="9226" width="2.7109375" style="42" customWidth="1"/>
    <col min="9227" max="9227" width="5.28515625" style="42" customWidth="1"/>
    <col min="9228" max="9228" width="2.85546875" style="42" customWidth="1"/>
    <col min="9229" max="9229" width="2.7109375" style="42" customWidth="1"/>
    <col min="9230" max="9230" width="18.5703125" style="42" customWidth="1"/>
    <col min="9231" max="9231" width="11.42578125" style="42" customWidth="1"/>
    <col min="9232" max="9232" width="9.42578125" style="42" customWidth="1"/>
    <col min="9233" max="9233" width="11.42578125" style="42" customWidth="1"/>
    <col min="9234" max="9234" width="28.140625" style="42" customWidth="1"/>
    <col min="9235" max="9235" width="11.140625" style="42" customWidth="1"/>
    <col min="9236" max="9236" width="14.7109375" style="42" customWidth="1"/>
    <col min="9237" max="9237" width="5.5703125" style="42" customWidth="1"/>
    <col min="9238" max="9238" width="66.5703125" style="42" customWidth="1"/>
    <col min="9239" max="9239" width="68.28515625" style="42" customWidth="1"/>
    <col min="9240" max="9240" width="4.28515625" style="42" customWidth="1"/>
    <col min="9241" max="9241" width="11.28515625" style="42" customWidth="1"/>
    <col min="9242" max="9463" width="11.42578125" style="42"/>
    <col min="9464" max="9464" width="7.140625" style="42" customWidth="1"/>
    <col min="9465" max="9465" width="4.140625" style="42" customWidth="1"/>
    <col min="9466" max="9466" width="3" style="42" customWidth="1"/>
    <col min="9467" max="9467" width="16.140625" style="42" customWidth="1"/>
    <col min="9468" max="9468" width="14.85546875" style="42" customWidth="1"/>
    <col min="9469" max="9469" width="2.85546875" style="42" customWidth="1"/>
    <col min="9470" max="9470" width="2" style="42" bestFit="1" customWidth="1"/>
    <col min="9471" max="9471" width="2.7109375" style="42" customWidth="1"/>
    <col min="9472" max="9472" width="10.140625" style="42" customWidth="1"/>
    <col min="9473" max="9473" width="5.140625" style="42" customWidth="1"/>
    <col min="9474" max="9474" width="6.42578125" style="42" bestFit="1" customWidth="1"/>
    <col min="9475" max="9475" width="5.140625" style="42" bestFit="1" customWidth="1"/>
    <col min="9476" max="9476" width="8.7109375" style="42" customWidth="1"/>
    <col min="9477" max="9477" width="7.42578125" style="42" bestFit="1" customWidth="1"/>
    <col min="9478" max="9478" width="9.85546875" style="42" customWidth="1"/>
    <col min="9479" max="9479" width="4.140625" style="42" customWidth="1"/>
    <col min="9480" max="9480" width="2.7109375" style="42" customWidth="1"/>
    <col min="9481" max="9481" width="4.85546875" style="42" customWidth="1"/>
    <col min="9482" max="9482" width="2.7109375" style="42" customWidth="1"/>
    <col min="9483" max="9483" width="5.28515625" style="42" customWidth="1"/>
    <col min="9484" max="9484" width="2.85546875" style="42" customWidth="1"/>
    <col min="9485" max="9485" width="2.7109375" style="42" customWidth="1"/>
    <col min="9486" max="9486" width="18.5703125" style="42" customWidth="1"/>
    <col min="9487" max="9487" width="11.42578125" style="42" customWidth="1"/>
    <col min="9488" max="9488" width="9.42578125" style="42" customWidth="1"/>
    <col min="9489" max="9489" width="11.42578125" style="42" customWidth="1"/>
    <col min="9490" max="9490" width="28.140625" style="42" customWidth="1"/>
    <col min="9491" max="9491" width="11.140625" style="42" customWidth="1"/>
    <col min="9492" max="9492" width="14.7109375" style="42" customWidth="1"/>
    <col min="9493" max="9493" width="5.5703125" style="42" customWidth="1"/>
    <col min="9494" max="9494" width="66.5703125" style="42" customWidth="1"/>
    <col min="9495" max="9495" width="68.28515625" style="42" customWidth="1"/>
    <col min="9496" max="9496" width="4.28515625" style="42" customWidth="1"/>
    <col min="9497" max="9497" width="11.28515625" style="42" customWidth="1"/>
    <col min="9498" max="9719" width="11.42578125" style="42"/>
    <col min="9720" max="9720" width="7.140625" style="42" customWidth="1"/>
    <col min="9721" max="9721" width="4.140625" style="42" customWidth="1"/>
    <col min="9722" max="9722" width="3" style="42" customWidth="1"/>
    <col min="9723" max="9723" width="16.140625" style="42" customWidth="1"/>
    <col min="9724" max="9724" width="14.85546875" style="42" customWidth="1"/>
    <col min="9725" max="9725" width="2.85546875" style="42" customWidth="1"/>
    <col min="9726" max="9726" width="2" style="42" bestFit="1" customWidth="1"/>
    <col min="9727" max="9727" width="2.7109375" style="42" customWidth="1"/>
    <col min="9728" max="9728" width="10.140625" style="42" customWidth="1"/>
    <col min="9729" max="9729" width="5.140625" style="42" customWidth="1"/>
    <col min="9730" max="9730" width="6.42578125" style="42" bestFit="1" customWidth="1"/>
    <col min="9731" max="9731" width="5.140625" style="42" bestFit="1" customWidth="1"/>
    <col min="9732" max="9732" width="8.7109375" style="42" customWidth="1"/>
    <col min="9733" max="9733" width="7.42578125" style="42" bestFit="1" customWidth="1"/>
    <col min="9734" max="9734" width="9.85546875" style="42" customWidth="1"/>
    <col min="9735" max="9735" width="4.140625" style="42" customWidth="1"/>
    <col min="9736" max="9736" width="2.7109375" style="42" customWidth="1"/>
    <col min="9737" max="9737" width="4.85546875" style="42" customWidth="1"/>
    <col min="9738" max="9738" width="2.7109375" style="42" customWidth="1"/>
    <col min="9739" max="9739" width="5.28515625" style="42" customWidth="1"/>
    <col min="9740" max="9740" width="2.85546875" style="42" customWidth="1"/>
    <col min="9741" max="9741" width="2.7109375" style="42" customWidth="1"/>
    <col min="9742" max="9742" width="18.5703125" style="42" customWidth="1"/>
    <col min="9743" max="9743" width="11.42578125" style="42" customWidth="1"/>
    <col min="9744" max="9744" width="9.42578125" style="42" customWidth="1"/>
    <col min="9745" max="9745" width="11.42578125" style="42" customWidth="1"/>
    <col min="9746" max="9746" width="28.140625" style="42" customWidth="1"/>
    <col min="9747" max="9747" width="11.140625" style="42" customWidth="1"/>
    <col min="9748" max="9748" width="14.7109375" style="42" customWidth="1"/>
    <col min="9749" max="9749" width="5.5703125" style="42" customWidth="1"/>
    <col min="9750" max="9750" width="66.5703125" style="42" customWidth="1"/>
    <col min="9751" max="9751" width="68.28515625" style="42" customWidth="1"/>
    <col min="9752" max="9752" width="4.28515625" style="42" customWidth="1"/>
    <col min="9753" max="9753" width="11.28515625" style="42" customWidth="1"/>
    <col min="9754" max="9975" width="11.42578125" style="42"/>
    <col min="9976" max="9976" width="7.140625" style="42" customWidth="1"/>
    <col min="9977" max="9977" width="4.140625" style="42" customWidth="1"/>
    <col min="9978" max="9978" width="3" style="42" customWidth="1"/>
    <col min="9979" max="9979" width="16.140625" style="42" customWidth="1"/>
    <col min="9980" max="9980" width="14.85546875" style="42" customWidth="1"/>
    <col min="9981" max="9981" width="2.85546875" style="42" customWidth="1"/>
    <col min="9982" max="9982" width="2" style="42" bestFit="1" customWidth="1"/>
    <col min="9983" max="9983" width="2.7109375" style="42" customWidth="1"/>
    <col min="9984" max="9984" width="10.140625" style="42" customWidth="1"/>
    <col min="9985" max="9985" width="5.140625" style="42" customWidth="1"/>
    <col min="9986" max="9986" width="6.42578125" style="42" bestFit="1" customWidth="1"/>
    <col min="9987" max="9987" width="5.140625" style="42" bestFit="1" customWidth="1"/>
    <col min="9988" max="9988" width="8.7109375" style="42" customWidth="1"/>
    <col min="9989" max="9989" width="7.42578125" style="42" bestFit="1" customWidth="1"/>
    <col min="9990" max="9990" width="9.85546875" style="42" customWidth="1"/>
    <col min="9991" max="9991" width="4.140625" style="42" customWidth="1"/>
    <col min="9992" max="9992" width="2.7109375" style="42" customWidth="1"/>
    <col min="9993" max="9993" width="4.85546875" style="42" customWidth="1"/>
    <col min="9994" max="9994" width="2.7109375" style="42" customWidth="1"/>
    <col min="9995" max="9995" width="5.28515625" style="42" customWidth="1"/>
    <col min="9996" max="9996" width="2.85546875" style="42" customWidth="1"/>
    <col min="9997" max="9997" width="2.7109375" style="42" customWidth="1"/>
    <col min="9998" max="9998" width="18.5703125" style="42" customWidth="1"/>
    <col min="9999" max="9999" width="11.42578125" style="42" customWidth="1"/>
    <col min="10000" max="10000" width="9.42578125" style="42" customWidth="1"/>
    <col min="10001" max="10001" width="11.42578125" style="42" customWidth="1"/>
    <col min="10002" max="10002" width="28.140625" style="42" customWidth="1"/>
    <col min="10003" max="10003" width="11.140625" style="42" customWidth="1"/>
    <col min="10004" max="10004" width="14.7109375" style="42" customWidth="1"/>
    <col min="10005" max="10005" width="5.5703125" style="42" customWidth="1"/>
    <col min="10006" max="10006" width="66.5703125" style="42" customWidth="1"/>
    <col min="10007" max="10007" width="68.28515625" style="42" customWidth="1"/>
    <col min="10008" max="10008" width="4.28515625" style="42" customWidth="1"/>
    <col min="10009" max="10009" width="11.28515625" style="42" customWidth="1"/>
    <col min="10010" max="10231" width="11.42578125" style="42"/>
    <col min="10232" max="10232" width="7.140625" style="42" customWidth="1"/>
    <col min="10233" max="10233" width="4.140625" style="42" customWidth="1"/>
    <col min="10234" max="10234" width="3" style="42" customWidth="1"/>
    <col min="10235" max="10235" width="16.140625" style="42" customWidth="1"/>
    <col min="10236" max="10236" width="14.85546875" style="42" customWidth="1"/>
    <col min="10237" max="10237" width="2.85546875" style="42" customWidth="1"/>
    <col min="10238" max="10238" width="2" style="42" bestFit="1" customWidth="1"/>
    <col min="10239" max="10239" width="2.7109375" style="42" customWidth="1"/>
    <col min="10240" max="10240" width="10.140625" style="42" customWidth="1"/>
    <col min="10241" max="10241" width="5.140625" style="42" customWidth="1"/>
    <col min="10242" max="10242" width="6.42578125" style="42" bestFit="1" customWidth="1"/>
    <col min="10243" max="10243" width="5.140625" style="42" bestFit="1" customWidth="1"/>
    <col min="10244" max="10244" width="8.7109375" style="42" customWidth="1"/>
    <col min="10245" max="10245" width="7.42578125" style="42" bestFit="1" customWidth="1"/>
    <col min="10246" max="10246" width="9.85546875" style="42" customWidth="1"/>
    <col min="10247" max="10247" width="4.140625" style="42" customWidth="1"/>
    <col min="10248" max="10248" width="2.7109375" style="42" customWidth="1"/>
    <col min="10249" max="10249" width="4.85546875" style="42" customWidth="1"/>
    <col min="10250" max="10250" width="2.7109375" style="42" customWidth="1"/>
    <col min="10251" max="10251" width="5.28515625" style="42" customWidth="1"/>
    <col min="10252" max="10252" width="2.85546875" style="42" customWidth="1"/>
    <col min="10253" max="10253" width="2.7109375" style="42" customWidth="1"/>
    <col min="10254" max="10254" width="18.5703125" style="42" customWidth="1"/>
    <col min="10255" max="10255" width="11.42578125" style="42" customWidth="1"/>
    <col min="10256" max="10256" width="9.42578125" style="42" customWidth="1"/>
    <col min="10257" max="10257" width="11.42578125" style="42" customWidth="1"/>
    <col min="10258" max="10258" width="28.140625" style="42" customWidth="1"/>
    <col min="10259" max="10259" width="11.140625" style="42" customWidth="1"/>
    <col min="10260" max="10260" width="14.7109375" style="42" customWidth="1"/>
    <col min="10261" max="10261" width="5.5703125" style="42" customWidth="1"/>
    <col min="10262" max="10262" width="66.5703125" style="42" customWidth="1"/>
    <col min="10263" max="10263" width="68.28515625" style="42" customWidth="1"/>
    <col min="10264" max="10264" width="4.28515625" style="42" customWidth="1"/>
    <col min="10265" max="10265" width="11.28515625" style="42" customWidth="1"/>
    <col min="10266" max="10487" width="11.42578125" style="42"/>
    <col min="10488" max="10488" width="7.140625" style="42" customWidth="1"/>
    <col min="10489" max="10489" width="4.140625" style="42" customWidth="1"/>
    <col min="10490" max="10490" width="3" style="42" customWidth="1"/>
    <col min="10491" max="10491" width="16.140625" style="42" customWidth="1"/>
    <col min="10492" max="10492" width="14.85546875" style="42" customWidth="1"/>
    <col min="10493" max="10493" width="2.85546875" style="42" customWidth="1"/>
    <col min="10494" max="10494" width="2" style="42" bestFit="1" customWidth="1"/>
    <col min="10495" max="10495" width="2.7109375" style="42" customWidth="1"/>
    <col min="10496" max="10496" width="10.140625" style="42" customWidth="1"/>
    <col min="10497" max="10497" width="5.140625" style="42" customWidth="1"/>
    <col min="10498" max="10498" width="6.42578125" style="42" bestFit="1" customWidth="1"/>
    <col min="10499" max="10499" width="5.140625" style="42" bestFit="1" customWidth="1"/>
    <col min="10500" max="10500" width="8.7109375" style="42" customWidth="1"/>
    <col min="10501" max="10501" width="7.42578125" style="42" bestFit="1" customWidth="1"/>
    <col min="10502" max="10502" width="9.85546875" style="42" customWidth="1"/>
    <col min="10503" max="10503" width="4.140625" style="42" customWidth="1"/>
    <col min="10504" max="10504" width="2.7109375" style="42" customWidth="1"/>
    <col min="10505" max="10505" width="4.85546875" style="42" customWidth="1"/>
    <col min="10506" max="10506" width="2.7109375" style="42" customWidth="1"/>
    <col min="10507" max="10507" width="5.28515625" style="42" customWidth="1"/>
    <col min="10508" max="10508" width="2.85546875" style="42" customWidth="1"/>
    <col min="10509" max="10509" width="2.7109375" style="42" customWidth="1"/>
    <col min="10510" max="10510" width="18.5703125" style="42" customWidth="1"/>
    <col min="10511" max="10511" width="11.42578125" style="42" customWidth="1"/>
    <col min="10512" max="10512" width="9.42578125" style="42" customWidth="1"/>
    <col min="10513" max="10513" width="11.42578125" style="42" customWidth="1"/>
    <col min="10514" max="10514" width="28.140625" style="42" customWidth="1"/>
    <col min="10515" max="10515" width="11.140625" style="42" customWidth="1"/>
    <col min="10516" max="10516" width="14.7109375" style="42" customWidth="1"/>
    <col min="10517" max="10517" width="5.5703125" style="42" customWidth="1"/>
    <col min="10518" max="10518" width="66.5703125" style="42" customWidth="1"/>
    <col min="10519" max="10519" width="68.28515625" style="42" customWidth="1"/>
    <col min="10520" max="10520" width="4.28515625" style="42" customWidth="1"/>
    <col min="10521" max="10521" width="11.28515625" style="42" customWidth="1"/>
    <col min="10522" max="10743" width="11.42578125" style="42"/>
    <col min="10744" max="10744" width="7.140625" style="42" customWidth="1"/>
    <col min="10745" max="10745" width="4.140625" style="42" customWidth="1"/>
    <col min="10746" max="10746" width="3" style="42" customWidth="1"/>
    <col min="10747" max="10747" width="16.140625" style="42" customWidth="1"/>
    <col min="10748" max="10748" width="14.85546875" style="42" customWidth="1"/>
    <col min="10749" max="10749" width="2.85546875" style="42" customWidth="1"/>
    <col min="10750" max="10750" width="2" style="42" bestFit="1" customWidth="1"/>
    <col min="10751" max="10751" width="2.7109375" style="42" customWidth="1"/>
    <col min="10752" max="10752" width="10.140625" style="42" customWidth="1"/>
    <col min="10753" max="10753" width="5.140625" style="42" customWidth="1"/>
    <col min="10754" max="10754" width="6.42578125" style="42" bestFit="1" customWidth="1"/>
    <col min="10755" max="10755" width="5.140625" style="42" bestFit="1" customWidth="1"/>
    <col min="10756" max="10756" width="8.7109375" style="42" customWidth="1"/>
    <col min="10757" max="10757" width="7.42578125" style="42" bestFit="1" customWidth="1"/>
    <col min="10758" max="10758" width="9.85546875" style="42" customWidth="1"/>
    <col min="10759" max="10759" width="4.140625" style="42" customWidth="1"/>
    <col min="10760" max="10760" width="2.7109375" style="42" customWidth="1"/>
    <col min="10761" max="10761" width="4.85546875" style="42" customWidth="1"/>
    <col min="10762" max="10762" width="2.7109375" style="42" customWidth="1"/>
    <col min="10763" max="10763" width="5.28515625" style="42" customWidth="1"/>
    <col min="10764" max="10764" width="2.85546875" style="42" customWidth="1"/>
    <col min="10765" max="10765" width="2.7109375" style="42" customWidth="1"/>
    <col min="10766" max="10766" width="18.5703125" style="42" customWidth="1"/>
    <col min="10767" max="10767" width="11.42578125" style="42" customWidth="1"/>
    <col min="10768" max="10768" width="9.42578125" style="42" customWidth="1"/>
    <col min="10769" max="10769" width="11.42578125" style="42" customWidth="1"/>
    <col min="10770" max="10770" width="28.140625" style="42" customWidth="1"/>
    <col min="10771" max="10771" width="11.140625" style="42" customWidth="1"/>
    <col min="10772" max="10772" width="14.7109375" style="42" customWidth="1"/>
    <col min="10773" max="10773" width="5.5703125" style="42" customWidth="1"/>
    <col min="10774" max="10774" width="66.5703125" style="42" customWidth="1"/>
    <col min="10775" max="10775" width="68.28515625" style="42" customWidth="1"/>
    <col min="10776" max="10776" width="4.28515625" style="42" customWidth="1"/>
    <col min="10777" max="10777" width="11.28515625" style="42" customWidth="1"/>
    <col min="10778" max="10999" width="11.42578125" style="42"/>
    <col min="11000" max="11000" width="7.140625" style="42" customWidth="1"/>
    <col min="11001" max="11001" width="4.140625" style="42" customWidth="1"/>
    <col min="11002" max="11002" width="3" style="42" customWidth="1"/>
    <col min="11003" max="11003" width="16.140625" style="42" customWidth="1"/>
    <col min="11004" max="11004" width="14.85546875" style="42" customWidth="1"/>
    <col min="11005" max="11005" width="2.85546875" style="42" customWidth="1"/>
    <col min="11006" max="11006" width="2" style="42" bestFit="1" customWidth="1"/>
    <col min="11007" max="11007" width="2.7109375" style="42" customWidth="1"/>
    <col min="11008" max="11008" width="10.140625" style="42" customWidth="1"/>
    <col min="11009" max="11009" width="5.140625" style="42" customWidth="1"/>
    <col min="11010" max="11010" width="6.42578125" style="42" bestFit="1" customWidth="1"/>
    <col min="11011" max="11011" width="5.140625" style="42" bestFit="1" customWidth="1"/>
    <col min="11012" max="11012" width="8.7109375" style="42" customWidth="1"/>
    <col min="11013" max="11013" width="7.42578125" style="42" bestFit="1" customWidth="1"/>
    <col min="11014" max="11014" width="9.85546875" style="42" customWidth="1"/>
    <col min="11015" max="11015" width="4.140625" style="42" customWidth="1"/>
    <col min="11016" max="11016" width="2.7109375" style="42" customWidth="1"/>
    <col min="11017" max="11017" width="4.85546875" style="42" customWidth="1"/>
    <col min="11018" max="11018" width="2.7109375" style="42" customWidth="1"/>
    <col min="11019" max="11019" width="5.28515625" style="42" customWidth="1"/>
    <col min="11020" max="11020" width="2.85546875" style="42" customWidth="1"/>
    <col min="11021" max="11021" width="2.7109375" style="42" customWidth="1"/>
    <col min="11022" max="11022" width="18.5703125" style="42" customWidth="1"/>
    <col min="11023" max="11023" width="11.42578125" style="42" customWidth="1"/>
    <col min="11024" max="11024" width="9.42578125" style="42" customWidth="1"/>
    <col min="11025" max="11025" width="11.42578125" style="42" customWidth="1"/>
    <col min="11026" max="11026" width="28.140625" style="42" customWidth="1"/>
    <col min="11027" max="11027" width="11.140625" style="42" customWidth="1"/>
    <col min="11028" max="11028" width="14.7109375" style="42" customWidth="1"/>
    <col min="11029" max="11029" width="5.5703125" style="42" customWidth="1"/>
    <col min="11030" max="11030" width="66.5703125" style="42" customWidth="1"/>
    <col min="11031" max="11031" width="68.28515625" style="42" customWidth="1"/>
    <col min="11032" max="11032" width="4.28515625" style="42" customWidth="1"/>
    <col min="11033" max="11033" width="11.28515625" style="42" customWidth="1"/>
    <col min="11034" max="11255" width="11.42578125" style="42"/>
    <col min="11256" max="11256" width="7.140625" style="42" customWidth="1"/>
    <col min="11257" max="11257" width="4.140625" style="42" customWidth="1"/>
    <col min="11258" max="11258" width="3" style="42" customWidth="1"/>
    <col min="11259" max="11259" width="16.140625" style="42" customWidth="1"/>
    <col min="11260" max="11260" width="14.85546875" style="42" customWidth="1"/>
    <col min="11261" max="11261" width="2.85546875" style="42" customWidth="1"/>
    <col min="11262" max="11262" width="2" style="42" bestFit="1" customWidth="1"/>
    <col min="11263" max="11263" width="2.7109375" style="42" customWidth="1"/>
    <col min="11264" max="11264" width="10.140625" style="42" customWidth="1"/>
    <col min="11265" max="11265" width="5.140625" style="42" customWidth="1"/>
    <col min="11266" max="11266" width="6.42578125" style="42" bestFit="1" customWidth="1"/>
    <col min="11267" max="11267" width="5.140625" style="42" bestFit="1" customWidth="1"/>
    <col min="11268" max="11268" width="8.7109375" style="42" customWidth="1"/>
    <col min="11269" max="11269" width="7.42578125" style="42" bestFit="1" customWidth="1"/>
    <col min="11270" max="11270" width="9.85546875" style="42" customWidth="1"/>
    <col min="11271" max="11271" width="4.140625" style="42" customWidth="1"/>
    <col min="11272" max="11272" width="2.7109375" style="42" customWidth="1"/>
    <col min="11273" max="11273" width="4.85546875" style="42" customWidth="1"/>
    <col min="11274" max="11274" width="2.7109375" style="42" customWidth="1"/>
    <col min="11275" max="11275" width="5.28515625" style="42" customWidth="1"/>
    <col min="11276" max="11276" width="2.85546875" style="42" customWidth="1"/>
    <col min="11277" max="11277" width="2.7109375" style="42" customWidth="1"/>
    <col min="11278" max="11278" width="18.5703125" style="42" customWidth="1"/>
    <col min="11279" max="11279" width="11.42578125" style="42" customWidth="1"/>
    <col min="11280" max="11280" width="9.42578125" style="42" customWidth="1"/>
    <col min="11281" max="11281" width="11.42578125" style="42" customWidth="1"/>
    <col min="11282" max="11282" width="28.140625" style="42" customWidth="1"/>
    <col min="11283" max="11283" width="11.140625" style="42" customWidth="1"/>
    <col min="11284" max="11284" width="14.7109375" style="42" customWidth="1"/>
    <col min="11285" max="11285" width="5.5703125" style="42" customWidth="1"/>
    <col min="11286" max="11286" width="66.5703125" style="42" customWidth="1"/>
    <col min="11287" max="11287" width="68.28515625" style="42" customWidth="1"/>
    <col min="11288" max="11288" width="4.28515625" style="42" customWidth="1"/>
    <col min="11289" max="11289" width="11.28515625" style="42" customWidth="1"/>
    <col min="11290" max="11511" width="11.42578125" style="42"/>
    <col min="11512" max="11512" width="7.140625" style="42" customWidth="1"/>
    <col min="11513" max="11513" width="4.140625" style="42" customWidth="1"/>
    <col min="11514" max="11514" width="3" style="42" customWidth="1"/>
    <col min="11515" max="11515" width="16.140625" style="42" customWidth="1"/>
    <col min="11516" max="11516" width="14.85546875" style="42" customWidth="1"/>
    <col min="11517" max="11517" width="2.85546875" style="42" customWidth="1"/>
    <col min="11518" max="11518" width="2" style="42" bestFit="1" customWidth="1"/>
    <col min="11519" max="11519" width="2.7109375" style="42" customWidth="1"/>
    <col min="11520" max="11520" width="10.140625" style="42" customWidth="1"/>
    <col min="11521" max="11521" width="5.140625" style="42" customWidth="1"/>
    <col min="11522" max="11522" width="6.42578125" style="42" bestFit="1" customWidth="1"/>
    <col min="11523" max="11523" width="5.140625" style="42" bestFit="1" customWidth="1"/>
    <col min="11524" max="11524" width="8.7109375" style="42" customWidth="1"/>
    <col min="11525" max="11525" width="7.42578125" style="42" bestFit="1" customWidth="1"/>
    <col min="11526" max="11526" width="9.85546875" style="42" customWidth="1"/>
    <col min="11527" max="11527" width="4.140625" style="42" customWidth="1"/>
    <col min="11528" max="11528" width="2.7109375" style="42" customWidth="1"/>
    <col min="11529" max="11529" width="4.85546875" style="42" customWidth="1"/>
    <col min="11530" max="11530" width="2.7109375" style="42" customWidth="1"/>
    <col min="11531" max="11531" width="5.28515625" style="42" customWidth="1"/>
    <col min="11532" max="11532" width="2.85546875" style="42" customWidth="1"/>
    <col min="11533" max="11533" width="2.7109375" style="42" customWidth="1"/>
    <col min="11534" max="11534" width="18.5703125" style="42" customWidth="1"/>
    <col min="11535" max="11535" width="11.42578125" style="42" customWidth="1"/>
    <col min="11536" max="11536" width="9.42578125" style="42" customWidth="1"/>
    <col min="11537" max="11537" width="11.42578125" style="42" customWidth="1"/>
    <col min="11538" max="11538" width="28.140625" style="42" customWidth="1"/>
    <col min="11539" max="11539" width="11.140625" style="42" customWidth="1"/>
    <col min="11540" max="11540" width="14.7109375" style="42" customWidth="1"/>
    <col min="11541" max="11541" width="5.5703125" style="42" customWidth="1"/>
    <col min="11542" max="11542" width="66.5703125" style="42" customWidth="1"/>
    <col min="11543" max="11543" width="68.28515625" style="42" customWidth="1"/>
    <col min="11544" max="11544" width="4.28515625" style="42" customWidth="1"/>
    <col min="11545" max="11545" width="11.28515625" style="42" customWidth="1"/>
    <col min="11546" max="11767" width="11.42578125" style="42"/>
    <col min="11768" max="11768" width="7.140625" style="42" customWidth="1"/>
    <col min="11769" max="11769" width="4.140625" style="42" customWidth="1"/>
    <col min="11770" max="11770" width="3" style="42" customWidth="1"/>
    <col min="11771" max="11771" width="16.140625" style="42" customWidth="1"/>
    <col min="11772" max="11772" width="14.85546875" style="42" customWidth="1"/>
    <col min="11773" max="11773" width="2.85546875" style="42" customWidth="1"/>
    <col min="11774" max="11774" width="2" style="42" bestFit="1" customWidth="1"/>
    <col min="11775" max="11775" width="2.7109375" style="42" customWidth="1"/>
    <col min="11776" max="11776" width="10.140625" style="42" customWidth="1"/>
    <col min="11777" max="11777" width="5.140625" style="42" customWidth="1"/>
    <col min="11778" max="11778" width="6.42578125" style="42" bestFit="1" customWidth="1"/>
    <col min="11779" max="11779" width="5.140625" style="42" bestFit="1" customWidth="1"/>
    <col min="11780" max="11780" width="8.7109375" style="42" customWidth="1"/>
    <col min="11781" max="11781" width="7.42578125" style="42" bestFit="1" customWidth="1"/>
    <col min="11782" max="11782" width="9.85546875" style="42" customWidth="1"/>
    <col min="11783" max="11783" width="4.140625" style="42" customWidth="1"/>
    <col min="11784" max="11784" width="2.7109375" style="42" customWidth="1"/>
    <col min="11785" max="11785" width="4.85546875" style="42" customWidth="1"/>
    <col min="11786" max="11786" width="2.7109375" style="42" customWidth="1"/>
    <col min="11787" max="11787" width="5.28515625" style="42" customWidth="1"/>
    <col min="11788" max="11788" width="2.85546875" style="42" customWidth="1"/>
    <col min="11789" max="11789" width="2.7109375" style="42" customWidth="1"/>
    <col min="11790" max="11790" width="18.5703125" style="42" customWidth="1"/>
    <col min="11791" max="11791" width="11.42578125" style="42" customWidth="1"/>
    <col min="11792" max="11792" width="9.42578125" style="42" customWidth="1"/>
    <col min="11793" max="11793" width="11.42578125" style="42" customWidth="1"/>
    <col min="11794" max="11794" width="28.140625" style="42" customWidth="1"/>
    <col min="11795" max="11795" width="11.140625" style="42" customWidth="1"/>
    <col min="11796" max="11796" width="14.7109375" style="42" customWidth="1"/>
    <col min="11797" max="11797" width="5.5703125" style="42" customWidth="1"/>
    <col min="11798" max="11798" width="66.5703125" style="42" customWidth="1"/>
    <col min="11799" max="11799" width="68.28515625" style="42" customWidth="1"/>
    <col min="11800" max="11800" width="4.28515625" style="42" customWidth="1"/>
    <col min="11801" max="11801" width="11.28515625" style="42" customWidth="1"/>
    <col min="11802" max="12023" width="11.42578125" style="42"/>
    <col min="12024" max="12024" width="7.140625" style="42" customWidth="1"/>
    <col min="12025" max="12025" width="4.140625" style="42" customWidth="1"/>
    <col min="12026" max="12026" width="3" style="42" customWidth="1"/>
    <col min="12027" max="12027" width="16.140625" style="42" customWidth="1"/>
    <col min="12028" max="12028" width="14.85546875" style="42" customWidth="1"/>
    <col min="12029" max="12029" width="2.85546875" style="42" customWidth="1"/>
    <col min="12030" max="12030" width="2" style="42" bestFit="1" customWidth="1"/>
    <col min="12031" max="12031" width="2.7109375" style="42" customWidth="1"/>
    <col min="12032" max="12032" width="10.140625" style="42" customWidth="1"/>
    <col min="12033" max="12033" width="5.140625" style="42" customWidth="1"/>
    <col min="12034" max="12034" width="6.42578125" style="42" bestFit="1" customWidth="1"/>
    <col min="12035" max="12035" width="5.140625" style="42" bestFit="1" customWidth="1"/>
    <col min="12036" max="12036" width="8.7109375" style="42" customWidth="1"/>
    <col min="12037" max="12037" width="7.42578125" style="42" bestFit="1" customWidth="1"/>
    <col min="12038" max="12038" width="9.85546875" style="42" customWidth="1"/>
    <col min="12039" max="12039" width="4.140625" style="42" customWidth="1"/>
    <col min="12040" max="12040" width="2.7109375" style="42" customWidth="1"/>
    <col min="12041" max="12041" width="4.85546875" style="42" customWidth="1"/>
    <col min="12042" max="12042" width="2.7109375" style="42" customWidth="1"/>
    <col min="12043" max="12043" width="5.28515625" style="42" customWidth="1"/>
    <col min="12044" max="12044" width="2.85546875" style="42" customWidth="1"/>
    <col min="12045" max="12045" width="2.7109375" style="42" customWidth="1"/>
    <col min="12046" max="12046" width="18.5703125" style="42" customWidth="1"/>
    <col min="12047" max="12047" width="11.42578125" style="42" customWidth="1"/>
    <col min="12048" max="12048" width="9.42578125" style="42" customWidth="1"/>
    <col min="12049" max="12049" width="11.42578125" style="42" customWidth="1"/>
    <col min="12050" max="12050" width="28.140625" style="42" customWidth="1"/>
    <col min="12051" max="12051" width="11.140625" style="42" customWidth="1"/>
    <col min="12052" max="12052" width="14.7109375" style="42" customWidth="1"/>
    <col min="12053" max="12053" width="5.5703125" style="42" customWidth="1"/>
    <col min="12054" max="12054" width="66.5703125" style="42" customWidth="1"/>
    <col min="12055" max="12055" width="68.28515625" style="42" customWidth="1"/>
    <col min="12056" max="12056" width="4.28515625" style="42" customWidth="1"/>
    <col min="12057" max="12057" width="11.28515625" style="42" customWidth="1"/>
    <col min="12058" max="12279" width="11.42578125" style="42"/>
    <col min="12280" max="12280" width="7.140625" style="42" customWidth="1"/>
    <col min="12281" max="12281" width="4.140625" style="42" customWidth="1"/>
    <col min="12282" max="12282" width="3" style="42" customWidth="1"/>
    <col min="12283" max="12283" width="16.140625" style="42" customWidth="1"/>
    <col min="12284" max="12284" width="14.85546875" style="42" customWidth="1"/>
    <col min="12285" max="12285" width="2.85546875" style="42" customWidth="1"/>
    <col min="12286" max="12286" width="2" style="42" bestFit="1" customWidth="1"/>
    <col min="12287" max="12287" width="2.7109375" style="42" customWidth="1"/>
    <col min="12288" max="12288" width="10.140625" style="42" customWidth="1"/>
    <col min="12289" max="12289" width="5.140625" style="42" customWidth="1"/>
    <col min="12290" max="12290" width="6.42578125" style="42" bestFit="1" customWidth="1"/>
    <col min="12291" max="12291" width="5.140625" style="42" bestFit="1" customWidth="1"/>
    <col min="12292" max="12292" width="8.7109375" style="42" customWidth="1"/>
    <col min="12293" max="12293" width="7.42578125" style="42" bestFit="1" customWidth="1"/>
    <col min="12294" max="12294" width="9.85546875" style="42" customWidth="1"/>
    <col min="12295" max="12295" width="4.140625" style="42" customWidth="1"/>
    <col min="12296" max="12296" width="2.7109375" style="42" customWidth="1"/>
    <col min="12297" max="12297" width="4.85546875" style="42" customWidth="1"/>
    <col min="12298" max="12298" width="2.7109375" style="42" customWidth="1"/>
    <col min="12299" max="12299" width="5.28515625" style="42" customWidth="1"/>
    <col min="12300" max="12300" width="2.85546875" style="42" customWidth="1"/>
    <col min="12301" max="12301" width="2.7109375" style="42" customWidth="1"/>
    <col min="12302" max="12302" width="18.5703125" style="42" customWidth="1"/>
    <col min="12303" max="12303" width="11.42578125" style="42" customWidth="1"/>
    <col min="12304" max="12304" width="9.42578125" style="42" customWidth="1"/>
    <col min="12305" max="12305" width="11.42578125" style="42" customWidth="1"/>
    <col min="12306" max="12306" width="28.140625" style="42" customWidth="1"/>
    <col min="12307" max="12307" width="11.140625" style="42" customWidth="1"/>
    <col min="12308" max="12308" width="14.7109375" style="42" customWidth="1"/>
    <col min="12309" max="12309" width="5.5703125" style="42" customWidth="1"/>
    <col min="12310" max="12310" width="66.5703125" style="42" customWidth="1"/>
    <col min="12311" max="12311" width="68.28515625" style="42" customWidth="1"/>
    <col min="12312" max="12312" width="4.28515625" style="42" customWidth="1"/>
    <col min="12313" max="12313" width="11.28515625" style="42" customWidth="1"/>
    <col min="12314" max="12535" width="11.42578125" style="42"/>
    <col min="12536" max="12536" width="7.140625" style="42" customWidth="1"/>
    <col min="12537" max="12537" width="4.140625" style="42" customWidth="1"/>
    <col min="12538" max="12538" width="3" style="42" customWidth="1"/>
    <col min="12539" max="12539" width="16.140625" style="42" customWidth="1"/>
    <col min="12540" max="12540" width="14.85546875" style="42" customWidth="1"/>
    <col min="12541" max="12541" width="2.85546875" style="42" customWidth="1"/>
    <col min="12542" max="12542" width="2" style="42" bestFit="1" customWidth="1"/>
    <col min="12543" max="12543" width="2.7109375" style="42" customWidth="1"/>
    <col min="12544" max="12544" width="10.140625" style="42" customWidth="1"/>
    <col min="12545" max="12545" width="5.140625" style="42" customWidth="1"/>
    <col min="12546" max="12546" width="6.42578125" style="42" bestFit="1" customWidth="1"/>
    <col min="12547" max="12547" width="5.140625" style="42" bestFit="1" customWidth="1"/>
    <col min="12548" max="12548" width="8.7109375" style="42" customWidth="1"/>
    <col min="12549" max="12549" width="7.42578125" style="42" bestFit="1" customWidth="1"/>
    <col min="12550" max="12550" width="9.85546875" style="42" customWidth="1"/>
    <col min="12551" max="12551" width="4.140625" style="42" customWidth="1"/>
    <col min="12552" max="12552" width="2.7109375" style="42" customWidth="1"/>
    <col min="12553" max="12553" width="4.85546875" style="42" customWidth="1"/>
    <col min="12554" max="12554" width="2.7109375" style="42" customWidth="1"/>
    <col min="12555" max="12555" width="5.28515625" style="42" customWidth="1"/>
    <col min="12556" max="12556" width="2.85546875" style="42" customWidth="1"/>
    <col min="12557" max="12557" width="2.7109375" style="42" customWidth="1"/>
    <col min="12558" max="12558" width="18.5703125" style="42" customWidth="1"/>
    <col min="12559" max="12559" width="11.42578125" style="42" customWidth="1"/>
    <col min="12560" max="12560" width="9.42578125" style="42" customWidth="1"/>
    <col min="12561" max="12561" width="11.42578125" style="42" customWidth="1"/>
    <col min="12562" max="12562" width="28.140625" style="42" customWidth="1"/>
    <col min="12563" max="12563" width="11.140625" style="42" customWidth="1"/>
    <col min="12564" max="12564" width="14.7109375" style="42" customWidth="1"/>
    <col min="12565" max="12565" width="5.5703125" style="42" customWidth="1"/>
    <col min="12566" max="12566" width="66.5703125" style="42" customWidth="1"/>
    <col min="12567" max="12567" width="68.28515625" style="42" customWidth="1"/>
    <col min="12568" max="12568" width="4.28515625" style="42" customWidth="1"/>
    <col min="12569" max="12569" width="11.28515625" style="42" customWidth="1"/>
    <col min="12570" max="12791" width="11.42578125" style="42"/>
    <col min="12792" max="12792" width="7.140625" style="42" customWidth="1"/>
    <col min="12793" max="12793" width="4.140625" style="42" customWidth="1"/>
    <col min="12794" max="12794" width="3" style="42" customWidth="1"/>
    <col min="12795" max="12795" width="16.140625" style="42" customWidth="1"/>
    <col min="12796" max="12796" width="14.85546875" style="42" customWidth="1"/>
    <col min="12797" max="12797" width="2.85546875" style="42" customWidth="1"/>
    <col min="12798" max="12798" width="2" style="42" bestFit="1" customWidth="1"/>
    <col min="12799" max="12799" width="2.7109375" style="42" customWidth="1"/>
    <col min="12800" max="12800" width="10.140625" style="42" customWidth="1"/>
    <col min="12801" max="12801" width="5.140625" style="42" customWidth="1"/>
    <col min="12802" max="12802" width="6.42578125" style="42" bestFit="1" customWidth="1"/>
    <col min="12803" max="12803" width="5.140625" style="42" bestFit="1" customWidth="1"/>
    <col min="12804" max="12804" width="8.7109375" style="42" customWidth="1"/>
    <col min="12805" max="12805" width="7.42578125" style="42" bestFit="1" customWidth="1"/>
    <col min="12806" max="12806" width="9.85546875" style="42" customWidth="1"/>
    <col min="12807" max="12807" width="4.140625" style="42" customWidth="1"/>
    <col min="12808" max="12808" width="2.7109375" style="42" customWidth="1"/>
    <col min="12809" max="12809" width="4.85546875" style="42" customWidth="1"/>
    <col min="12810" max="12810" width="2.7109375" style="42" customWidth="1"/>
    <col min="12811" max="12811" width="5.28515625" style="42" customWidth="1"/>
    <col min="12812" max="12812" width="2.85546875" style="42" customWidth="1"/>
    <col min="12813" max="12813" width="2.7109375" style="42" customWidth="1"/>
    <col min="12814" max="12814" width="18.5703125" style="42" customWidth="1"/>
    <col min="12815" max="12815" width="11.42578125" style="42" customWidth="1"/>
    <col min="12816" max="12816" width="9.42578125" style="42" customWidth="1"/>
    <col min="12817" max="12817" width="11.42578125" style="42" customWidth="1"/>
    <col min="12818" max="12818" width="28.140625" style="42" customWidth="1"/>
    <col min="12819" max="12819" width="11.140625" style="42" customWidth="1"/>
    <col min="12820" max="12820" width="14.7109375" style="42" customWidth="1"/>
    <col min="12821" max="12821" width="5.5703125" style="42" customWidth="1"/>
    <col min="12822" max="12822" width="66.5703125" style="42" customWidth="1"/>
    <col min="12823" max="12823" width="68.28515625" style="42" customWidth="1"/>
    <col min="12824" max="12824" width="4.28515625" style="42" customWidth="1"/>
    <col min="12825" max="12825" width="11.28515625" style="42" customWidth="1"/>
    <col min="12826" max="13047" width="11.42578125" style="42"/>
    <col min="13048" max="13048" width="7.140625" style="42" customWidth="1"/>
    <col min="13049" max="13049" width="4.140625" style="42" customWidth="1"/>
    <col min="13050" max="13050" width="3" style="42" customWidth="1"/>
    <col min="13051" max="13051" width="16.140625" style="42" customWidth="1"/>
    <col min="13052" max="13052" width="14.85546875" style="42" customWidth="1"/>
    <col min="13053" max="13053" width="2.85546875" style="42" customWidth="1"/>
    <col min="13054" max="13054" width="2" style="42" bestFit="1" customWidth="1"/>
    <col min="13055" max="13055" width="2.7109375" style="42" customWidth="1"/>
    <col min="13056" max="13056" width="10.140625" style="42" customWidth="1"/>
    <col min="13057" max="13057" width="5.140625" style="42" customWidth="1"/>
    <col min="13058" max="13058" width="6.42578125" style="42" bestFit="1" customWidth="1"/>
    <col min="13059" max="13059" width="5.140625" style="42" bestFit="1" customWidth="1"/>
    <col min="13060" max="13060" width="8.7109375" style="42" customWidth="1"/>
    <col min="13061" max="13061" width="7.42578125" style="42" bestFit="1" customWidth="1"/>
    <col min="13062" max="13062" width="9.85546875" style="42" customWidth="1"/>
    <col min="13063" max="13063" width="4.140625" style="42" customWidth="1"/>
    <col min="13064" max="13064" width="2.7109375" style="42" customWidth="1"/>
    <col min="13065" max="13065" width="4.85546875" style="42" customWidth="1"/>
    <col min="13066" max="13066" width="2.7109375" style="42" customWidth="1"/>
    <col min="13067" max="13067" width="5.28515625" style="42" customWidth="1"/>
    <col min="13068" max="13068" width="2.85546875" style="42" customWidth="1"/>
    <col min="13069" max="13069" width="2.7109375" style="42" customWidth="1"/>
    <col min="13070" max="13070" width="18.5703125" style="42" customWidth="1"/>
    <col min="13071" max="13071" width="11.42578125" style="42" customWidth="1"/>
    <col min="13072" max="13072" width="9.42578125" style="42" customWidth="1"/>
    <col min="13073" max="13073" width="11.42578125" style="42" customWidth="1"/>
    <col min="13074" max="13074" width="28.140625" style="42" customWidth="1"/>
    <col min="13075" max="13075" width="11.140625" style="42" customWidth="1"/>
    <col min="13076" max="13076" width="14.7109375" style="42" customWidth="1"/>
    <col min="13077" max="13077" width="5.5703125" style="42" customWidth="1"/>
    <col min="13078" max="13078" width="66.5703125" style="42" customWidth="1"/>
    <col min="13079" max="13079" width="68.28515625" style="42" customWidth="1"/>
    <col min="13080" max="13080" width="4.28515625" style="42" customWidth="1"/>
    <col min="13081" max="13081" width="11.28515625" style="42" customWidth="1"/>
    <col min="13082" max="13303" width="11.42578125" style="42"/>
    <col min="13304" max="13304" width="7.140625" style="42" customWidth="1"/>
    <col min="13305" max="13305" width="4.140625" style="42" customWidth="1"/>
    <col min="13306" max="13306" width="3" style="42" customWidth="1"/>
    <col min="13307" max="13307" width="16.140625" style="42" customWidth="1"/>
    <col min="13308" max="13308" width="14.85546875" style="42" customWidth="1"/>
    <col min="13309" max="13309" width="2.85546875" style="42" customWidth="1"/>
    <col min="13310" max="13310" width="2" style="42" bestFit="1" customWidth="1"/>
    <col min="13311" max="13311" width="2.7109375" style="42" customWidth="1"/>
    <col min="13312" max="13312" width="10.140625" style="42" customWidth="1"/>
    <col min="13313" max="13313" width="5.140625" style="42" customWidth="1"/>
    <col min="13314" max="13314" width="6.42578125" style="42" bestFit="1" customWidth="1"/>
    <col min="13315" max="13315" width="5.140625" style="42" bestFit="1" customWidth="1"/>
    <col min="13316" max="13316" width="8.7109375" style="42" customWidth="1"/>
    <col min="13317" max="13317" width="7.42578125" style="42" bestFit="1" customWidth="1"/>
    <col min="13318" max="13318" width="9.85546875" style="42" customWidth="1"/>
    <col min="13319" max="13319" width="4.140625" style="42" customWidth="1"/>
    <col min="13320" max="13320" width="2.7109375" style="42" customWidth="1"/>
    <col min="13321" max="13321" width="4.85546875" style="42" customWidth="1"/>
    <col min="13322" max="13322" width="2.7109375" style="42" customWidth="1"/>
    <col min="13323" max="13323" width="5.28515625" style="42" customWidth="1"/>
    <col min="13324" max="13324" width="2.85546875" style="42" customWidth="1"/>
    <col min="13325" max="13325" width="2.7109375" style="42" customWidth="1"/>
    <col min="13326" max="13326" width="18.5703125" style="42" customWidth="1"/>
    <col min="13327" max="13327" width="11.42578125" style="42" customWidth="1"/>
    <col min="13328" max="13328" width="9.42578125" style="42" customWidth="1"/>
    <col min="13329" max="13329" width="11.42578125" style="42" customWidth="1"/>
    <col min="13330" max="13330" width="28.140625" style="42" customWidth="1"/>
    <col min="13331" max="13331" width="11.140625" style="42" customWidth="1"/>
    <col min="13332" max="13332" width="14.7109375" style="42" customWidth="1"/>
    <col min="13333" max="13333" width="5.5703125" style="42" customWidth="1"/>
    <col min="13334" max="13334" width="66.5703125" style="42" customWidth="1"/>
    <col min="13335" max="13335" width="68.28515625" style="42" customWidth="1"/>
    <col min="13336" max="13336" width="4.28515625" style="42" customWidth="1"/>
    <col min="13337" max="13337" width="11.28515625" style="42" customWidth="1"/>
    <col min="13338" max="13559" width="11.42578125" style="42"/>
    <col min="13560" max="13560" width="7.140625" style="42" customWidth="1"/>
    <col min="13561" max="13561" width="4.140625" style="42" customWidth="1"/>
    <col min="13562" max="13562" width="3" style="42" customWidth="1"/>
    <col min="13563" max="13563" width="16.140625" style="42" customWidth="1"/>
    <col min="13564" max="13564" width="14.85546875" style="42" customWidth="1"/>
    <col min="13565" max="13565" width="2.85546875" style="42" customWidth="1"/>
    <col min="13566" max="13566" width="2" style="42" bestFit="1" customWidth="1"/>
    <col min="13567" max="13567" width="2.7109375" style="42" customWidth="1"/>
    <col min="13568" max="13568" width="10.140625" style="42" customWidth="1"/>
    <col min="13569" max="13569" width="5.140625" style="42" customWidth="1"/>
    <col min="13570" max="13570" width="6.42578125" style="42" bestFit="1" customWidth="1"/>
    <col min="13571" max="13571" width="5.140625" style="42" bestFit="1" customWidth="1"/>
    <col min="13572" max="13572" width="8.7109375" style="42" customWidth="1"/>
    <col min="13573" max="13573" width="7.42578125" style="42" bestFit="1" customWidth="1"/>
    <col min="13574" max="13574" width="9.85546875" style="42" customWidth="1"/>
    <col min="13575" max="13575" width="4.140625" style="42" customWidth="1"/>
    <col min="13576" max="13576" width="2.7109375" style="42" customWidth="1"/>
    <col min="13577" max="13577" width="4.85546875" style="42" customWidth="1"/>
    <col min="13578" max="13578" width="2.7109375" style="42" customWidth="1"/>
    <col min="13579" max="13579" width="5.28515625" style="42" customWidth="1"/>
    <col min="13580" max="13580" width="2.85546875" style="42" customWidth="1"/>
    <col min="13581" max="13581" width="2.7109375" style="42" customWidth="1"/>
    <col min="13582" max="13582" width="18.5703125" style="42" customWidth="1"/>
    <col min="13583" max="13583" width="11.42578125" style="42" customWidth="1"/>
    <col min="13584" max="13584" width="9.42578125" style="42" customWidth="1"/>
    <col min="13585" max="13585" width="11.42578125" style="42" customWidth="1"/>
    <col min="13586" max="13586" width="28.140625" style="42" customWidth="1"/>
    <col min="13587" max="13587" width="11.140625" style="42" customWidth="1"/>
    <col min="13588" max="13588" width="14.7109375" style="42" customWidth="1"/>
    <col min="13589" max="13589" width="5.5703125" style="42" customWidth="1"/>
    <col min="13590" max="13590" width="66.5703125" style="42" customWidth="1"/>
    <col min="13591" max="13591" width="68.28515625" style="42" customWidth="1"/>
    <col min="13592" max="13592" width="4.28515625" style="42" customWidth="1"/>
    <col min="13593" max="13593" width="11.28515625" style="42" customWidth="1"/>
    <col min="13594" max="13815" width="11.42578125" style="42"/>
    <col min="13816" max="13816" width="7.140625" style="42" customWidth="1"/>
    <col min="13817" max="13817" width="4.140625" style="42" customWidth="1"/>
    <col min="13818" max="13818" width="3" style="42" customWidth="1"/>
    <col min="13819" max="13819" width="16.140625" style="42" customWidth="1"/>
    <col min="13820" max="13820" width="14.85546875" style="42" customWidth="1"/>
    <col min="13821" max="13821" width="2.85546875" style="42" customWidth="1"/>
    <col min="13822" max="13822" width="2" style="42" bestFit="1" customWidth="1"/>
    <col min="13823" max="13823" width="2.7109375" style="42" customWidth="1"/>
    <col min="13824" max="13824" width="10.140625" style="42" customWidth="1"/>
    <col min="13825" max="13825" width="5.140625" style="42" customWidth="1"/>
    <col min="13826" max="13826" width="6.42578125" style="42" bestFit="1" customWidth="1"/>
    <col min="13827" max="13827" width="5.140625" style="42" bestFit="1" customWidth="1"/>
    <col min="13828" max="13828" width="8.7109375" style="42" customWidth="1"/>
    <col min="13829" max="13829" width="7.42578125" style="42" bestFit="1" customWidth="1"/>
    <col min="13830" max="13830" width="9.85546875" style="42" customWidth="1"/>
    <col min="13831" max="13831" width="4.140625" style="42" customWidth="1"/>
    <col min="13832" max="13832" width="2.7109375" style="42" customWidth="1"/>
    <col min="13833" max="13833" width="4.85546875" style="42" customWidth="1"/>
    <col min="13834" max="13834" width="2.7109375" style="42" customWidth="1"/>
    <col min="13835" max="13835" width="5.28515625" style="42" customWidth="1"/>
    <col min="13836" max="13836" width="2.85546875" style="42" customWidth="1"/>
    <col min="13837" max="13837" width="2.7109375" style="42" customWidth="1"/>
    <col min="13838" max="13838" width="18.5703125" style="42" customWidth="1"/>
    <col min="13839" max="13839" width="11.42578125" style="42" customWidth="1"/>
    <col min="13840" max="13840" width="9.42578125" style="42" customWidth="1"/>
    <col min="13841" max="13841" width="11.42578125" style="42" customWidth="1"/>
    <col min="13842" max="13842" width="28.140625" style="42" customWidth="1"/>
    <col min="13843" max="13843" width="11.140625" style="42" customWidth="1"/>
    <col min="13844" max="13844" width="14.7109375" style="42" customWidth="1"/>
    <col min="13845" max="13845" width="5.5703125" style="42" customWidth="1"/>
    <col min="13846" max="13846" width="66.5703125" style="42" customWidth="1"/>
    <col min="13847" max="13847" width="68.28515625" style="42" customWidth="1"/>
    <col min="13848" max="13848" width="4.28515625" style="42" customWidth="1"/>
    <col min="13849" max="13849" width="11.28515625" style="42" customWidth="1"/>
    <col min="13850" max="14071" width="11.42578125" style="42"/>
    <col min="14072" max="14072" width="7.140625" style="42" customWidth="1"/>
    <col min="14073" max="14073" width="4.140625" style="42" customWidth="1"/>
    <col min="14074" max="14074" width="3" style="42" customWidth="1"/>
    <col min="14075" max="14075" width="16.140625" style="42" customWidth="1"/>
    <col min="14076" max="14076" width="14.85546875" style="42" customWidth="1"/>
    <col min="14077" max="14077" width="2.85546875" style="42" customWidth="1"/>
    <col min="14078" max="14078" width="2" style="42" bestFit="1" customWidth="1"/>
    <col min="14079" max="14079" width="2.7109375" style="42" customWidth="1"/>
    <col min="14080" max="14080" width="10.140625" style="42" customWidth="1"/>
    <col min="14081" max="14081" width="5.140625" style="42" customWidth="1"/>
    <col min="14082" max="14082" width="6.42578125" style="42" bestFit="1" customWidth="1"/>
    <col min="14083" max="14083" width="5.140625" style="42" bestFit="1" customWidth="1"/>
    <col min="14084" max="14084" width="8.7109375" style="42" customWidth="1"/>
    <col min="14085" max="14085" width="7.42578125" style="42" bestFit="1" customWidth="1"/>
    <col min="14086" max="14086" width="9.85546875" style="42" customWidth="1"/>
    <col min="14087" max="14087" width="4.140625" style="42" customWidth="1"/>
    <col min="14088" max="14088" width="2.7109375" style="42" customWidth="1"/>
    <col min="14089" max="14089" width="4.85546875" style="42" customWidth="1"/>
    <col min="14090" max="14090" width="2.7109375" style="42" customWidth="1"/>
    <col min="14091" max="14091" width="5.28515625" style="42" customWidth="1"/>
    <col min="14092" max="14092" width="2.85546875" style="42" customWidth="1"/>
    <col min="14093" max="14093" width="2.7109375" style="42" customWidth="1"/>
    <col min="14094" max="14094" width="18.5703125" style="42" customWidth="1"/>
    <col min="14095" max="14095" width="11.42578125" style="42" customWidth="1"/>
    <col min="14096" max="14096" width="9.42578125" style="42" customWidth="1"/>
    <col min="14097" max="14097" width="11.42578125" style="42" customWidth="1"/>
    <col min="14098" max="14098" width="28.140625" style="42" customWidth="1"/>
    <col min="14099" max="14099" width="11.140625" style="42" customWidth="1"/>
    <col min="14100" max="14100" width="14.7109375" style="42" customWidth="1"/>
    <col min="14101" max="14101" width="5.5703125" style="42" customWidth="1"/>
    <col min="14102" max="14102" width="66.5703125" style="42" customWidth="1"/>
    <col min="14103" max="14103" width="68.28515625" style="42" customWidth="1"/>
    <col min="14104" max="14104" width="4.28515625" style="42" customWidth="1"/>
    <col min="14105" max="14105" width="11.28515625" style="42" customWidth="1"/>
    <col min="14106" max="14327" width="11.42578125" style="42"/>
    <col min="14328" max="14328" width="7.140625" style="42" customWidth="1"/>
    <col min="14329" max="14329" width="4.140625" style="42" customWidth="1"/>
    <col min="14330" max="14330" width="3" style="42" customWidth="1"/>
    <col min="14331" max="14331" width="16.140625" style="42" customWidth="1"/>
    <col min="14332" max="14332" width="14.85546875" style="42" customWidth="1"/>
    <col min="14333" max="14333" width="2.85546875" style="42" customWidth="1"/>
    <col min="14334" max="14334" width="2" style="42" bestFit="1" customWidth="1"/>
    <col min="14335" max="14335" width="2.7109375" style="42" customWidth="1"/>
    <col min="14336" max="14336" width="10.140625" style="42" customWidth="1"/>
    <col min="14337" max="14337" width="5.140625" style="42" customWidth="1"/>
    <col min="14338" max="14338" width="6.42578125" style="42" bestFit="1" customWidth="1"/>
    <col min="14339" max="14339" width="5.140625" style="42" bestFit="1" customWidth="1"/>
    <col min="14340" max="14340" width="8.7109375" style="42" customWidth="1"/>
    <col min="14341" max="14341" width="7.42578125" style="42" bestFit="1" customWidth="1"/>
    <col min="14342" max="14342" width="9.85546875" style="42" customWidth="1"/>
    <col min="14343" max="14343" width="4.140625" style="42" customWidth="1"/>
    <col min="14344" max="14344" width="2.7109375" style="42" customWidth="1"/>
    <col min="14345" max="14345" width="4.85546875" style="42" customWidth="1"/>
    <col min="14346" max="14346" width="2.7109375" style="42" customWidth="1"/>
    <col min="14347" max="14347" width="5.28515625" style="42" customWidth="1"/>
    <col min="14348" max="14348" width="2.85546875" style="42" customWidth="1"/>
    <col min="14349" max="14349" width="2.7109375" style="42" customWidth="1"/>
    <col min="14350" max="14350" width="18.5703125" style="42" customWidth="1"/>
    <col min="14351" max="14351" width="11.42578125" style="42" customWidth="1"/>
    <col min="14352" max="14352" width="9.42578125" style="42" customWidth="1"/>
    <col min="14353" max="14353" width="11.42578125" style="42" customWidth="1"/>
    <col min="14354" max="14354" width="28.140625" style="42" customWidth="1"/>
    <col min="14355" max="14355" width="11.140625" style="42" customWidth="1"/>
    <col min="14356" max="14356" width="14.7109375" style="42" customWidth="1"/>
    <col min="14357" max="14357" width="5.5703125" style="42" customWidth="1"/>
    <col min="14358" max="14358" width="66.5703125" style="42" customWidth="1"/>
    <col min="14359" max="14359" width="68.28515625" style="42" customWidth="1"/>
    <col min="14360" max="14360" width="4.28515625" style="42" customWidth="1"/>
    <col min="14361" max="14361" width="11.28515625" style="42" customWidth="1"/>
    <col min="14362" max="14583" width="11.42578125" style="42"/>
    <col min="14584" max="14584" width="7.140625" style="42" customWidth="1"/>
    <col min="14585" max="14585" width="4.140625" style="42" customWidth="1"/>
    <col min="14586" max="14586" width="3" style="42" customWidth="1"/>
    <col min="14587" max="14587" width="16.140625" style="42" customWidth="1"/>
    <col min="14588" max="14588" width="14.85546875" style="42" customWidth="1"/>
    <col min="14589" max="14589" width="2.85546875" style="42" customWidth="1"/>
    <col min="14590" max="14590" width="2" style="42" bestFit="1" customWidth="1"/>
    <col min="14591" max="14591" width="2.7109375" style="42" customWidth="1"/>
    <col min="14592" max="14592" width="10.140625" style="42" customWidth="1"/>
    <col min="14593" max="14593" width="5.140625" style="42" customWidth="1"/>
    <col min="14594" max="14594" width="6.42578125" style="42" bestFit="1" customWidth="1"/>
    <col min="14595" max="14595" width="5.140625" style="42" bestFit="1" customWidth="1"/>
    <col min="14596" max="14596" width="8.7109375" style="42" customWidth="1"/>
    <col min="14597" max="14597" width="7.42578125" style="42" bestFit="1" customWidth="1"/>
    <col min="14598" max="14598" width="9.85546875" style="42" customWidth="1"/>
    <col min="14599" max="14599" width="4.140625" style="42" customWidth="1"/>
    <col min="14600" max="14600" width="2.7109375" style="42" customWidth="1"/>
    <col min="14601" max="14601" width="4.85546875" style="42" customWidth="1"/>
    <col min="14602" max="14602" width="2.7109375" style="42" customWidth="1"/>
    <col min="14603" max="14603" width="5.28515625" style="42" customWidth="1"/>
    <col min="14604" max="14604" width="2.85546875" style="42" customWidth="1"/>
    <col min="14605" max="14605" width="2.7109375" style="42" customWidth="1"/>
    <col min="14606" max="14606" width="18.5703125" style="42" customWidth="1"/>
    <col min="14607" max="14607" width="11.42578125" style="42" customWidth="1"/>
    <col min="14608" max="14608" width="9.42578125" style="42" customWidth="1"/>
    <col min="14609" max="14609" width="11.42578125" style="42" customWidth="1"/>
    <col min="14610" max="14610" width="28.140625" style="42" customWidth="1"/>
    <col min="14611" max="14611" width="11.140625" style="42" customWidth="1"/>
    <col min="14612" max="14612" width="14.7109375" style="42" customWidth="1"/>
    <col min="14613" max="14613" width="5.5703125" style="42" customWidth="1"/>
    <col min="14614" max="14614" width="66.5703125" style="42" customWidth="1"/>
    <col min="14615" max="14615" width="68.28515625" style="42" customWidth="1"/>
    <col min="14616" max="14616" width="4.28515625" style="42" customWidth="1"/>
    <col min="14617" max="14617" width="11.28515625" style="42" customWidth="1"/>
    <col min="14618" max="14839" width="11.42578125" style="42"/>
    <col min="14840" max="14840" width="7.140625" style="42" customWidth="1"/>
    <col min="14841" max="14841" width="4.140625" style="42" customWidth="1"/>
    <col min="14842" max="14842" width="3" style="42" customWidth="1"/>
    <col min="14843" max="14843" width="16.140625" style="42" customWidth="1"/>
    <col min="14844" max="14844" width="14.85546875" style="42" customWidth="1"/>
    <col min="14845" max="14845" width="2.85546875" style="42" customWidth="1"/>
    <col min="14846" max="14846" width="2" style="42" bestFit="1" customWidth="1"/>
    <col min="14847" max="14847" width="2.7109375" style="42" customWidth="1"/>
    <col min="14848" max="14848" width="10.140625" style="42" customWidth="1"/>
    <col min="14849" max="14849" width="5.140625" style="42" customWidth="1"/>
    <col min="14850" max="14850" width="6.42578125" style="42" bestFit="1" customWidth="1"/>
    <col min="14851" max="14851" width="5.140625" style="42" bestFit="1" customWidth="1"/>
    <col min="14852" max="14852" width="8.7109375" style="42" customWidth="1"/>
    <col min="14853" max="14853" width="7.42578125" style="42" bestFit="1" customWidth="1"/>
    <col min="14854" max="14854" width="9.85546875" style="42" customWidth="1"/>
    <col min="14855" max="14855" width="4.140625" style="42" customWidth="1"/>
    <col min="14856" max="14856" width="2.7109375" style="42" customWidth="1"/>
    <col min="14857" max="14857" width="4.85546875" style="42" customWidth="1"/>
    <col min="14858" max="14858" width="2.7109375" style="42" customWidth="1"/>
    <col min="14859" max="14859" width="5.28515625" style="42" customWidth="1"/>
    <col min="14860" max="14860" width="2.85546875" style="42" customWidth="1"/>
    <col min="14861" max="14861" width="2.7109375" style="42" customWidth="1"/>
    <col min="14862" max="14862" width="18.5703125" style="42" customWidth="1"/>
    <col min="14863" max="14863" width="11.42578125" style="42" customWidth="1"/>
    <col min="14864" max="14864" width="9.42578125" style="42" customWidth="1"/>
    <col min="14865" max="14865" width="11.42578125" style="42" customWidth="1"/>
    <col min="14866" max="14866" width="28.140625" style="42" customWidth="1"/>
    <col min="14867" max="14867" width="11.140625" style="42" customWidth="1"/>
    <col min="14868" max="14868" width="14.7109375" style="42" customWidth="1"/>
    <col min="14869" max="14869" width="5.5703125" style="42" customWidth="1"/>
    <col min="14870" max="14870" width="66.5703125" style="42" customWidth="1"/>
    <col min="14871" max="14871" width="68.28515625" style="42" customWidth="1"/>
    <col min="14872" max="14872" width="4.28515625" style="42" customWidth="1"/>
    <col min="14873" max="14873" width="11.28515625" style="42" customWidth="1"/>
    <col min="14874" max="15095" width="11.42578125" style="42"/>
    <col min="15096" max="15096" width="7.140625" style="42" customWidth="1"/>
    <col min="15097" max="15097" width="4.140625" style="42" customWidth="1"/>
    <col min="15098" max="15098" width="3" style="42" customWidth="1"/>
    <col min="15099" max="15099" width="16.140625" style="42" customWidth="1"/>
    <col min="15100" max="15100" width="14.85546875" style="42" customWidth="1"/>
    <col min="15101" max="15101" width="2.85546875" style="42" customWidth="1"/>
    <col min="15102" max="15102" width="2" style="42" bestFit="1" customWidth="1"/>
    <col min="15103" max="15103" width="2.7109375" style="42" customWidth="1"/>
    <col min="15104" max="15104" width="10.140625" style="42" customWidth="1"/>
    <col min="15105" max="15105" width="5.140625" style="42" customWidth="1"/>
    <col min="15106" max="15106" width="6.42578125" style="42" bestFit="1" customWidth="1"/>
    <col min="15107" max="15107" width="5.140625" style="42" bestFit="1" customWidth="1"/>
    <col min="15108" max="15108" width="8.7109375" style="42" customWidth="1"/>
    <col min="15109" max="15109" width="7.42578125" style="42" bestFit="1" customWidth="1"/>
    <col min="15110" max="15110" width="9.85546875" style="42" customWidth="1"/>
    <col min="15111" max="15111" width="4.140625" style="42" customWidth="1"/>
    <col min="15112" max="15112" width="2.7109375" style="42" customWidth="1"/>
    <col min="15113" max="15113" width="4.85546875" style="42" customWidth="1"/>
    <col min="15114" max="15114" width="2.7109375" style="42" customWidth="1"/>
    <col min="15115" max="15115" width="5.28515625" style="42" customWidth="1"/>
    <col min="15116" max="15116" width="2.85546875" style="42" customWidth="1"/>
    <col min="15117" max="15117" width="2.7109375" style="42" customWidth="1"/>
    <col min="15118" max="15118" width="18.5703125" style="42" customWidth="1"/>
    <col min="15119" max="15119" width="11.42578125" style="42" customWidth="1"/>
    <col min="15120" max="15120" width="9.42578125" style="42" customWidth="1"/>
    <col min="15121" max="15121" width="11.42578125" style="42" customWidth="1"/>
    <col min="15122" max="15122" width="28.140625" style="42" customWidth="1"/>
    <col min="15123" max="15123" width="11.140625" style="42" customWidth="1"/>
    <col min="15124" max="15124" width="14.7109375" style="42" customWidth="1"/>
    <col min="15125" max="15125" width="5.5703125" style="42" customWidth="1"/>
    <col min="15126" max="15126" width="66.5703125" style="42" customWidth="1"/>
    <col min="15127" max="15127" width="68.28515625" style="42" customWidth="1"/>
    <col min="15128" max="15128" width="4.28515625" style="42" customWidth="1"/>
    <col min="15129" max="15129" width="11.28515625" style="42" customWidth="1"/>
    <col min="15130" max="15351" width="11.42578125" style="42"/>
    <col min="15352" max="15352" width="7.140625" style="42" customWidth="1"/>
    <col min="15353" max="15353" width="4.140625" style="42" customWidth="1"/>
    <col min="15354" max="15354" width="3" style="42" customWidth="1"/>
    <col min="15355" max="15355" width="16.140625" style="42" customWidth="1"/>
    <col min="15356" max="15356" width="14.85546875" style="42" customWidth="1"/>
    <col min="15357" max="15357" width="2.85546875" style="42" customWidth="1"/>
    <col min="15358" max="15358" width="2" style="42" bestFit="1" customWidth="1"/>
    <col min="15359" max="15359" width="2.7109375" style="42" customWidth="1"/>
    <col min="15360" max="15360" width="10.140625" style="42" customWidth="1"/>
    <col min="15361" max="15361" width="5.140625" style="42" customWidth="1"/>
    <col min="15362" max="15362" width="6.42578125" style="42" bestFit="1" customWidth="1"/>
    <col min="15363" max="15363" width="5.140625" style="42" bestFit="1" customWidth="1"/>
    <col min="15364" max="15364" width="8.7109375" style="42" customWidth="1"/>
    <col min="15365" max="15365" width="7.42578125" style="42" bestFit="1" customWidth="1"/>
    <col min="15366" max="15366" width="9.85546875" style="42" customWidth="1"/>
    <col min="15367" max="15367" width="4.140625" style="42" customWidth="1"/>
    <col min="15368" max="15368" width="2.7109375" style="42" customWidth="1"/>
    <col min="15369" max="15369" width="4.85546875" style="42" customWidth="1"/>
    <col min="15370" max="15370" width="2.7109375" style="42" customWidth="1"/>
    <col min="15371" max="15371" width="5.28515625" style="42" customWidth="1"/>
    <col min="15372" max="15372" width="2.85546875" style="42" customWidth="1"/>
    <col min="15373" max="15373" width="2.7109375" style="42" customWidth="1"/>
    <col min="15374" max="15374" width="18.5703125" style="42" customWidth="1"/>
    <col min="15375" max="15375" width="11.42578125" style="42" customWidth="1"/>
    <col min="15376" max="15376" width="9.42578125" style="42" customWidth="1"/>
    <col min="15377" max="15377" width="11.42578125" style="42" customWidth="1"/>
    <col min="15378" max="15378" width="28.140625" style="42" customWidth="1"/>
    <col min="15379" max="15379" width="11.140625" style="42" customWidth="1"/>
    <col min="15380" max="15380" width="14.7109375" style="42" customWidth="1"/>
    <col min="15381" max="15381" width="5.5703125" style="42" customWidth="1"/>
    <col min="15382" max="15382" width="66.5703125" style="42" customWidth="1"/>
    <col min="15383" max="15383" width="68.28515625" style="42" customWidth="1"/>
    <col min="15384" max="15384" width="4.28515625" style="42" customWidth="1"/>
    <col min="15385" max="15385" width="11.28515625" style="42" customWidth="1"/>
    <col min="15386" max="15607" width="11.42578125" style="42"/>
    <col min="15608" max="15608" width="7.140625" style="42" customWidth="1"/>
    <col min="15609" max="15609" width="4.140625" style="42" customWidth="1"/>
    <col min="15610" max="15610" width="3" style="42" customWidth="1"/>
    <col min="15611" max="15611" width="16.140625" style="42" customWidth="1"/>
    <col min="15612" max="15612" width="14.85546875" style="42" customWidth="1"/>
    <col min="15613" max="15613" width="2.85546875" style="42" customWidth="1"/>
    <col min="15614" max="15614" width="2" style="42" bestFit="1" customWidth="1"/>
    <col min="15615" max="15615" width="2.7109375" style="42" customWidth="1"/>
    <col min="15616" max="15616" width="10.140625" style="42" customWidth="1"/>
    <col min="15617" max="15617" width="5.140625" style="42" customWidth="1"/>
    <col min="15618" max="15618" width="6.42578125" style="42" bestFit="1" customWidth="1"/>
    <col min="15619" max="15619" width="5.140625" style="42" bestFit="1" customWidth="1"/>
    <col min="15620" max="15620" width="8.7109375" style="42" customWidth="1"/>
    <col min="15621" max="15621" width="7.42578125" style="42" bestFit="1" customWidth="1"/>
    <col min="15622" max="15622" width="9.85546875" style="42" customWidth="1"/>
    <col min="15623" max="15623" width="4.140625" style="42" customWidth="1"/>
    <col min="15624" max="15624" width="2.7109375" style="42" customWidth="1"/>
    <col min="15625" max="15625" width="4.85546875" style="42" customWidth="1"/>
    <col min="15626" max="15626" width="2.7109375" style="42" customWidth="1"/>
    <col min="15627" max="15627" width="5.28515625" style="42" customWidth="1"/>
    <col min="15628" max="15628" width="2.85546875" style="42" customWidth="1"/>
    <col min="15629" max="15629" width="2.7109375" style="42" customWidth="1"/>
    <col min="15630" max="15630" width="18.5703125" style="42" customWidth="1"/>
    <col min="15631" max="15631" width="11.42578125" style="42" customWidth="1"/>
    <col min="15632" max="15632" width="9.42578125" style="42" customWidth="1"/>
    <col min="15633" max="15633" width="11.42578125" style="42" customWidth="1"/>
    <col min="15634" max="15634" width="28.140625" style="42" customWidth="1"/>
    <col min="15635" max="15635" width="11.140625" style="42" customWidth="1"/>
    <col min="15636" max="15636" width="14.7109375" style="42" customWidth="1"/>
    <col min="15637" max="15637" width="5.5703125" style="42" customWidth="1"/>
    <col min="15638" max="15638" width="66.5703125" style="42" customWidth="1"/>
    <col min="15639" max="15639" width="68.28515625" style="42" customWidth="1"/>
    <col min="15640" max="15640" width="4.28515625" style="42" customWidth="1"/>
    <col min="15641" max="15641" width="11.28515625" style="42" customWidth="1"/>
    <col min="15642" max="15863" width="11.42578125" style="42"/>
    <col min="15864" max="15864" width="7.140625" style="42" customWidth="1"/>
    <col min="15865" max="15865" width="4.140625" style="42" customWidth="1"/>
    <col min="15866" max="15866" width="3" style="42" customWidth="1"/>
    <col min="15867" max="15867" width="16.140625" style="42" customWidth="1"/>
    <col min="15868" max="15868" width="14.85546875" style="42" customWidth="1"/>
    <col min="15869" max="15869" width="2.85546875" style="42" customWidth="1"/>
    <col min="15870" max="15870" width="2" style="42" bestFit="1" customWidth="1"/>
    <col min="15871" max="15871" width="2.7109375" style="42" customWidth="1"/>
    <col min="15872" max="15872" width="10.140625" style="42" customWidth="1"/>
    <col min="15873" max="15873" width="5.140625" style="42" customWidth="1"/>
    <col min="15874" max="15874" width="6.42578125" style="42" bestFit="1" customWidth="1"/>
    <col min="15875" max="15875" width="5.140625" style="42" bestFit="1" customWidth="1"/>
    <col min="15876" max="15876" width="8.7109375" style="42" customWidth="1"/>
    <col min="15877" max="15877" width="7.42578125" style="42" bestFit="1" customWidth="1"/>
    <col min="15878" max="15878" width="9.85546875" style="42" customWidth="1"/>
    <col min="15879" max="15879" width="4.140625" style="42" customWidth="1"/>
    <col min="15880" max="15880" width="2.7109375" style="42" customWidth="1"/>
    <col min="15881" max="15881" width="4.85546875" style="42" customWidth="1"/>
    <col min="15882" max="15882" width="2.7109375" style="42" customWidth="1"/>
    <col min="15883" max="15883" width="5.28515625" style="42" customWidth="1"/>
    <col min="15884" max="15884" width="2.85546875" style="42" customWidth="1"/>
    <col min="15885" max="15885" width="2.7109375" style="42" customWidth="1"/>
    <col min="15886" max="15886" width="18.5703125" style="42" customWidth="1"/>
    <col min="15887" max="15887" width="11.42578125" style="42" customWidth="1"/>
    <col min="15888" max="15888" width="9.42578125" style="42" customWidth="1"/>
    <col min="15889" max="15889" width="11.42578125" style="42" customWidth="1"/>
    <col min="15890" max="15890" width="28.140625" style="42" customWidth="1"/>
    <col min="15891" max="15891" width="11.140625" style="42" customWidth="1"/>
    <col min="15892" max="15892" width="14.7109375" style="42" customWidth="1"/>
    <col min="15893" max="15893" width="5.5703125" style="42" customWidth="1"/>
    <col min="15894" max="15894" width="66.5703125" style="42" customWidth="1"/>
    <col min="15895" max="15895" width="68.28515625" style="42" customWidth="1"/>
    <col min="15896" max="15896" width="4.28515625" style="42" customWidth="1"/>
    <col min="15897" max="15897" width="11.28515625" style="42" customWidth="1"/>
    <col min="15898" max="16119" width="11.42578125" style="42"/>
    <col min="16120" max="16120" width="7.140625" style="42" customWidth="1"/>
    <col min="16121" max="16121" width="4.140625" style="42" customWidth="1"/>
    <col min="16122" max="16122" width="3" style="42" customWidth="1"/>
    <col min="16123" max="16123" width="16.140625" style="42" customWidth="1"/>
    <col min="16124" max="16124" width="14.85546875" style="42" customWidth="1"/>
    <col min="16125" max="16125" width="2.85546875" style="42" customWidth="1"/>
    <col min="16126" max="16126" width="2" style="42" bestFit="1" customWidth="1"/>
    <col min="16127" max="16127" width="2.7109375" style="42" customWidth="1"/>
    <col min="16128" max="16128" width="10.140625" style="42" customWidth="1"/>
    <col min="16129" max="16129" width="5.140625" style="42" customWidth="1"/>
    <col min="16130" max="16130" width="6.42578125" style="42" bestFit="1" customWidth="1"/>
    <col min="16131" max="16131" width="5.140625" style="42" bestFit="1" customWidth="1"/>
    <col min="16132" max="16132" width="8.7109375" style="42" customWidth="1"/>
    <col min="16133" max="16133" width="7.42578125" style="42" bestFit="1" customWidth="1"/>
    <col min="16134" max="16134" width="9.85546875" style="42" customWidth="1"/>
    <col min="16135" max="16135" width="4.140625" style="42" customWidth="1"/>
    <col min="16136" max="16136" width="2.7109375" style="42" customWidth="1"/>
    <col min="16137" max="16137" width="4.85546875" style="42" customWidth="1"/>
    <col min="16138" max="16138" width="2.7109375" style="42" customWidth="1"/>
    <col min="16139" max="16139" width="5.28515625" style="42" customWidth="1"/>
    <col min="16140" max="16140" width="2.85546875" style="42" customWidth="1"/>
    <col min="16141" max="16141" width="2.7109375" style="42" customWidth="1"/>
    <col min="16142" max="16142" width="18.5703125" style="42" customWidth="1"/>
    <col min="16143" max="16143" width="11.42578125" style="42" customWidth="1"/>
    <col min="16144" max="16144" width="9.42578125" style="42" customWidth="1"/>
    <col min="16145" max="16145" width="11.42578125" style="42" customWidth="1"/>
    <col min="16146" max="16146" width="28.140625" style="42" customWidth="1"/>
    <col min="16147" max="16147" width="11.140625" style="42" customWidth="1"/>
    <col min="16148" max="16148" width="14.7109375" style="42" customWidth="1"/>
    <col min="16149" max="16149" width="5.5703125" style="42" customWidth="1"/>
    <col min="16150" max="16150" width="66.5703125" style="42" customWidth="1"/>
    <col min="16151" max="16151" width="68.28515625" style="42" customWidth="1"/>
    <col min="16152" max="16152" width="4.28515625" style="42" customWidth="1"/>
    <col min="16153" max="16153" width="11.28515625" style="42" customWidth="1"/>
    <col min="16154" max="16384" width="11.42578125" style="42"/>
  </cols>
  <sheetData>
    <row r="1" spans="1:52" ht="13.5" thickBot="1" x14ac:dyDescent="0.25">
      <c r="A1" s="106"/>
      <c r="B1" s="106"/>
      <c r="C1" s="106"/>
      <c r="D1" s="106"/>
      <c r="E1" s="106"/>
      <c r="F1" s="106"/>
      <c r="G1" s="106"/>
      <c r="H1" s="106"/>
      <c r="I1" s="106"/>
      <c r="J1" s="106"/>
      <c r="K1" s="106"/>
      <c r="L1" s="106"/>
      <c r="M1" s="106"/>
      <c r="N1" s="106"/>
      <c r="O1" s="106"/>
      <c r="P1" s="106"/>
      <c r="Q1" s="106"/>
      <c r="R1" s="106"/>
      <c r="S1" s="106"/>
      <c r="T1" s="106"/>
      <c r="U1" s="106"/>
      <c r="V1" s="107"/>
      <c r="W1" s="107"/>
      <c r="X1" s="107"/>
      <c r="Y1" s="107"/>
      <c r="Z1" s="107"/>
      <c r="AA1" s="107"/>
      <c r="AB1" s="107"/>
      <c r="AC1" s="107"/>
      <c r="AD1" s="107"/>
      <c r="AE1" s="107"/>
      <c r="AF1" s="107"/>
      <c r="AG1" s="107"/>
      <c r="AH1" s="107"/>
      <c r="AI1" s="107"/>
      <c r="AJ1" s="106"/>
      <c r="AK1" s="106"/>
      <c r="AL1" s="106"/>
      <c r="AM1" s="106"/>
      <c r="AN1" s="106"/>
      <c r="AO1" s="106"/>
      <c r="AP1" s="106"/>
      <c r="AQ1" s="106"/>
      <c r="AR1" s="106"/>
      <c r="AS1" s="106"/>
      <c r="AT1" s="106"/>
      <c r="AU1" s="106"/>
      <c r="AV1" s="106"/>
      <c r="AW1" s="106"/>
      <c r="AX1" s="106"/>
      <c r="AY1" s="106"/>
      <c r="AZ1" s="106"/>
    </row>
    <row r="2" spans="1:52" ht="14.25" thickTop="1" thickBot="1" x14ac:dyDescent="0.25">
      <c r="A2" s="7"/>
      <c r="B2" s="7"/>
      <c r="C2" s="58"/>
      <c r="D2" s="59"/>
      <c r="E2" s="59"/>
      <c r="F2" s="59"/>
      <c r="G2" s="59"/>
      <c r="H2" s="59"/>
      <c r="I2" s="59"/>
      <c r="J2" s="59"/>
      <c r="K2" s="59"/>
      <c r="L2" s="59"/>
      <c r="M2" s="59"/>
      <c r="N2" s="59"/>
      <c r="O2" s="59"/>
      <c r="P2" s="59"/>
      <c r="Q2" s="59"/>
      <c r="R2" s="60"/>
      <c r="S2" s="106"/>
      <c r="T2" s="328"/>
      <c r="U2" s="107"/>
      <c r="V2" s="101"/>
      <c r="W2" s="451" t="s">
        <v>661</v>
      </c>
      <c r="X2" s="452"/>
      <c r="Y2" s="452"/>
      <c r="Z2" s="452"/>
      <c r="AA2" s="453"/>
      <c r="AB2" s="338" t="s">
        <v>123</v>
      </c>
      <c r="AC2" s="107"/>
      <c r="AD2" s="444" t="s">
        <v>255</v>
      </c>
      <c r="AE2" s="445"/>
      <c r="AF2" s="101"/>
      <c r="AG2" s="107"/>
      <c r="AH2" s="107"/>
      <c r="AI2" s="107"/>
      <c r="AJ2" s="106"/>
      <c r="AK2" s="106"/>
      <c r="AL2" s="106"/>
      <c r="AM2" s="106"/>
      <c r="AN2" s="106"/>
      <c r="AO2" s="106"/>
      <c r="AP2" s="106"/>
      <c r="AQ2" s="106"/>
      <c r="AR2" s="106"/>
      <c r="AS2" s="106"/>
      <c r="AT2" s="106"/>
      <c r="AU2" s="106"/>
      <c r="AV2" s="106"/>
      <c r="AW2" s="106"/>
      <c r="AX2" s="106"/>
      <c r="AY2" s="106"/>
      <c r="AZ2" s="106"/>
    </row>
    <row r="3" spans="1:52" ht="19.5" thickTop="1" thickBot="1" x14ac:dyDescent="0.25">
      <c r="A3" s="102"/>
      <c r="B3" s="7"/>
      <c r="C3" s="61"/>
      <c r="D3" s="446" t="s">
        <v>626</v>
      </c>
      <c r="E3" s="447"/>
      <c r="F3" s="447"/>
      <c r="G3" s="447"/>
      <c r="H3" s="447"/>
      <c r="I3" s="447"/>
      <c r="J3" s="447"/>
      <c r="K3" s="447"/>
      <c r="L3" s="447"/>
      <c r="M3" s="447"/>
      <c r="N3" s="447"/>
      <c r="O3" s="447"/>
      <c r="P3" s="447"/>
      <c r="Q3" s="448"/>
      <c r="R3" s="62"/>
      <c r="S3" s="106"/>
      <c r="T3" s="330"/>
      <c r="U3" s="281" t="s">
        <v>171</v>
      </c>
      <c r="V3" s="282">
        <v>1.75</v>
      </c>
      <c r="W3" s="326" t="s">
        <v>662</v>
      </c>
      <c r="X3" s="218"/>
      <c r="Y3" s="218"/>
      <c r="Z3" s="273" t="s">
        <v>684</v>
      </c>
      <c r="AA3" s="276">
        <v>12.96</v>
      </c>
      <c r="AB3" s="273" t="s">
        <v>635</v>
      </c>
      <c r="AC3" s="107"/>
      <c r="AD3" s="265" t="s">
        <v>256</v>
      </c>
      <c r="AE3" s="266" t="s">
        <v>257</v>
      </c>
      <c r="AF3" s="101"/>
      <c r="AG3" s="107"/>
      <c r="AH3" s="107"/>
      <c r="AI3" s="107"/>
      <c r="AJ3" s="106"/>
      <c r="AK3" s="106"/>
      <c r="AL3" s="106"/>
      <c r="AM3" s="106"/>
      <c r="AN3" s="106"/>
      <c r="AO3" s="106"/>
      <c r="AP3" s="106"/>
      <c r="AQ3" s="106"/>
      <c r="AR3" s="106"/>
      <c r="AS3" s="106"/>
      <c r="AT3" s="106"/>
      <c r="AU3" s="106"/>
      <c r="AV3" s="106"/>
      <c r="AW3" s="106"/>
      <c r="AX3" s="106"/>
      <c r="AY3" s="106"/>
      <c r="AZ3" s="106"/>
    </row>
    <row r="4" spans="1:52" ht="13.5" thickTop="1" x14ac:dyDescent="0.2">
      <c r="A4" s="102"/>
      <c r="B4" s="7"/>
      <c r="C4" s="61"/>
      <c r="D4" s="64"/>
      <c r="E4" s="64"/>
      <c r="F4" s="64"/>
      <c r="G4" s="64"/>
      <c r="H4" s="64"/>
      <c r="I4" s="64"/>
      <c r="J4" s="64"/>
      <c r="K4" s="64"/>
      <c r="L4" s="64"/>
      <c r="M4" s="64"/>
      <c r="N4" s="64"/>
      <c r="O4" s="64"/>
      <c r="P4" s="64"/>
      <c r="Q4" s="64"/>
      <c r="R4" s="65"/>
      <c r="S4" s="106"/>
      <c r="T4" s="328"/>
      <c r="U4" s="283" t="s">
        <v>171</v>
      </c>
      <c r="V4" s="284">
        <v>14</v>
      </c>
      <c r="W4" s="320" t="s">
        <v>663</v>
      </c>
      <c r="X4" s="321"/>
      <c r="Y4" s="321"/>
      <c r="Z4" s="324" t="s">
        <v>684</v>
      </c>
      <c r="AA4" s="277">
        <v>39.26</v>
      </c>
      <c r="AB4" s="274" t="s">
        <v>628</v>
      </c>
      <c r="AC4" s="107"/>
      <c r="AD4" s="265" t="s">
        <v>258</v>
      </c>
      <c r="AE4" s="267" t="s">
        <v>259</v>
      </c>
      <c r="AF4" s="101"/>
      <c r="AG4" s="107"/>
      <c r="AH4" s="107"/>
      <c r="AI4" s="107"/>
      <c r="AJ4" s="106"/>
      <c r="AK4" s="106"/>
      <c r="AL4" s="106"/>
      <c r="AM4" s="106"/>
      <c r="AN4" s="106"/>
      <c r="AO4" s="106"/>
      <c r="AP4" s="106"/>
      <c r="AQ4" s="106"/>
      <c r="AR4" s="106"/>
      <c r="AS4" s="106"/>
      <c r="AT4" s="106"/>
      <c r="AU4" s="106"/>
      <c r="AV4" s="106"/>
      <c r="AW4" s="106"/>
      <c r="AX4" s="106"/>
      <c r="AY4" s="106"/>
      <c r="AZ4" s="106"/>
    </row>
    <row r="5" spans="1:52" x14ac:dyDescent="0.2">
      <c r="A5" s="102"/>
      <c r="B5" s="7"/>
      <c r="C5" s="66"/>
      <c r="D5" s="67"/>
      <c r="E5" s="67"/>
      <c r="F5" s="67"/>
      <c r="G5" s="68"/>
      <c r="H5" s="68"/>
      <c r="I5" s="68"/>
      <c r="J5" s="68"/>
      <c r="K5" s="67"/>
      <c r="L5" s="67"/>
      <c r="M5" s="67"/>
      <c r="N5" s="67"/>
      <c r="O5" s="67"/>
      <c r="P5" s="67"/>
      <c r="Q5" s="67"/>
      <c r="R5" s="67"/>
      <c r="S5" s="106"/>
      <c r="T5" s="328"/>
      <c r="U5" s="283" t="s">
        <v>171</v>
      </c>
      <c r="V5" s="284">
        <v>35</v>
      </c>
      <c r="W5" s="320" t="s">
        <v>664</v>
      </c>
      <c r="X5" s="321"/>
      <c r="Y5" s="321"/>
      <c r="Z5" s="324" t="s">
        <v>684</v>
      </c>
      <c r="AA5" s="277">
        <v>81.56</v>
      </c>
      <c r="AB5" s="274" t="s">
        <v>629</v>
      </c>
      <c r="AC5" s="107"/>
      <c r="AD5" s="265" t="s">
        <v>260</v>
      </c>
      <c r="AE5" s="267" t="s">
        <v>261</v>
      </c>
      <c r="AF5" s="101"/>
      <c r="AG5" s="107"/>
      <c r="AH5" s="107"/>
      <c r="AI5" s="107"/>
      <c r="AJ5" s="106"/>
      <c r="AK5" s="106"/>
      <c r="AL5" s="106"/>
      <c r="AM5" s="106"/>
      <c r="AN5" s="106"/>
      <c r="AO5" s="106"/>
      <c r="AP5" s="106"/>
      <c r="AQ5" s="106"/>
      <c r="AR5" s="106"/>
      <c r="AS5" s="106"/>
      <c r="AT5" s="106"/>
      <c r="AU5" s="106"/>
      <c r="AV5" s="106"/>
      <c r="AW5" s="106"/>
      <c r="AX5" s="106"/>
      <c r="AY5" s="106"/>
      <c r="AZ5" s="106"/>
    </row>
    <row r="6" spans="1:52" ht="15.75" thickBot="1" x14ac:dyDescent="0.25">
      <c r="A6" s="102"/>
      <c r="B6" s="7"/>
      <c r="C6" s="66"/>
      <c r="D6" s="70" t="s">
        <v>262</v>
      </c>
      <c r="E6" s="67"/>
      <c r="F6" s="67"/>
      <c r="G6" s="68"/>
      <c r="H6" s="68"/>
      <c r="I6" s="68"/>
      <c r="J6" s="68"/>
      <c r="K6" s="67"/>
      <c r="L6" s="67"/>
      <c r="M6" s="67"/>
      <c r="N6" s="67"/>
      <c r="O6" s="449">
        <f ca="1">TODAY()</f>
        <v>43467</v>
      </c>
      <c r="P6" s="450"/>
      <c r="Q6" s="67"/>
      <c r="R6" s="67"/>
      <c r="S6" s="106"/>
      <c r="T6" s="328"/>
      <c r="U6" s="285" t="s">
        <v>171</v>
      </c>
      <c r="V6" s="286">
        <v>140</v>
      </c>
      <c r="W6" s="322" t="s">
        <v>665</v>
      </c>
      <c r="X6" s="323"/>
      <c r="Y6" s="323"/>
      <c r="Z6" s="325" t="s">
        <v>684</v>
      </c>
      <c r="AA6" s="278">
        <v>259.64999999999998</v>
      </c>
      <c r="AB6" s="274" t="s">
        <v>630</v>
      </c>
      <c r="AC6" s="107"/>
      <c r="AD6" s="265" t="s">
        <v>263</v>
      </c>
      <c r="AE6" s="267" t="s">
        <v>264</v>
      </c>
      <c r="AF6" s="101"/>
      <c r="AG6" s="107"/>
      <c r="AH6" s="107"/>
      <c r="AI6" s="107"/>
      <c r="AJ6" s="106"/>
      <c r="AK6" s="106"/>
      <c r="AL6" s="106"/>
      <c r="AM6" s="106"/>
      <c r="AN6" s="106"/>
      <c r="AO6" s="106"/>
      <c r="AP6" s="106"/>
      <c r="AQ6" s="106"/>
      <c r="AR6" s="106"/>
      <c r="AS6" s="106"/>
      <c r="AT6" s="106"/>
      <c r="AU6" s="106"/>
      <c r="AV6" s="106"/>
      <c r="AW6" s="106"/>
      <c r="AX6" s="106"/>
      <c r="AY6" s="106"/>
      <c r="AZ6" s="106"/>
    </row>
    <row r="7" spans="1:52" ht="13.5" thickBot="1" x14ac:dyDescent="0.25">
      <c r="A7" s="102"/>
      <c r="B7" s="7"/>
      <c r="C7" s="66"/>
      <c r="D7" s="67"/>
      <c r="E7" s="67"/>
      <c r="F7" s="67"/>
      <c r="G7" s="68"/>
      <c r="H7" s="68"/>
      <c r="I7" s="68"/>
      <c r="J7" s="68"/>
      <c r="K7" s="67"/>
      <c r="L7" s="67"/>
      <c r="M7" s="67"/>
      <c r="N7" s="67"/>
      <c r="O7" s="67"/>
      <c r="P7" s="67"/>
      <c r="Q7" s="67"/>
      <c r="R7" s="67"/>
      <c r="S7" s="106"/>
      <c r="T7" s="328"/>
      <c r="U7" s="283" t="s">
        <v>171</v>
      </c>
      <c r="V7" s="284">
        <v>1.75</v>
      </c>
      <c r="W7" s="320" t="s">
        <v>666</v>
      </c>
      <c r="X7" s="321"/>
      <c r="Y7" s="321"/>
      <c r="Z7" s="324" t="s">
        <v>685</v>
      </c>
      <c r="AA7" s="277">
        <v>12.96</v>
      </c>
      <c r="AB7" s="274" t="s">
        <v>631</v>
      </c>
      <c r="AC7" s="107"/>
      <c r="AD7" s="265" t="s">
        <v>265</v>
      </c>
      <c r="AE7" s="267" t="s">
        <v>266</v>
      </c>
      <c r="AF7" s="101"/>
      <c r="AG7" s="107"/>
      <c r="AH7" s="107"/>
      <c r="AI7" s="107"/>
      <c r="AJ7" s="106"/>
      <c r="AK7" s="106"/>
      <c r="AL7" s="106"/>
      <c r="AM7" s="106"/>
      <c r="AN7" s="106"/>
      <c r="AO7" s="106"/>
      <c r="AP7" s="106"/>
      <c r="AQ7" s="106"/>
      <c r="AR7" s="106"/>
      <c r="AS7" s="106"/>
      <c r="AT7" s="106"/>
      <c r="AU7" s="106"/>
      <c r="AV7" s="106"/>
      <c r="AW7" s="106"/>
      <c r="AX7" s="106"/>
      <c r="AY7" s="106"/>
      <c r="AZ7" s="106"/>
    </row>
    <row r="8" spans="1:52" ht="13.5" thickBot="1" x14ac:dyDescent="0.25">
      <c r="A8" s="102"/>
      <c r="B8" s="7"/>
      <c r="C8" s="66"/>
      <c r="D8" s="67" t="s">
        <v>163</v>
      </c>
      <c r="E8" s="432"/>
      <c r="F8" s="433"/>
      <c r="G8" s="433"/>
      <c r="H8" s="433"/>
      <c r="I8" s="433"/>
      <c r="J8" s="434"/>
      <c r="K8" s="67"/>
      <c r="L8" s="67"/>
      <c r="M8" s="67"/>
      <c r="N8" s="67"/>
      <c r="O8" s="67" t="s">
        <v>164</v>
      </c>
      <c r="P8" s="438"/>
      <c r="Q8" s="439"/>
      <c r="R8" s="67"/>
      <c r="S8" s="328"/>
      <c r="T8" s="328"/>
      <c r="U8" s="283" t="s">
        <v>171</v>
      </c>
      <c r="V8" s="284">
        <v>14</v>
      </c>
      <c r="W8" s="320" t="s">
        <v>667</v>
      </c>
      <c r="X8" s="321"/>
      <c r="Y8" s="321"/>
      <c r="Z8" s="324" t="s">
        <v>685</v>
      </c>
      <c r="AA8" s="277">
        <v>39.26</v>
      </c>
      <c r="AB8" s="274" t="s">
        <v>632</v>
      </c>
      <c r="AC8" s="107"/>
      <c r="AD8" s="265" t="s">
        <v>267</v>
      </c>
      <c r="AE8" s="267" t="s">
        <v>268</v>
      </c>
      <c r="AF8" s="101"/>
      <c r="AG8" s="107"/>
      <c r="AH8" s="107"/>
      <c r="AI8" s="107"/>
      <c r="AJ8" s="106"/>
      <c r="AK8" s="106"/>
      <c r="AL8" s="106"/>
      <c r="AM8" s="106"/>
      <c r="AN8" s="106"/>
      <c r="AO8" s="106"/>
      <c r="AP8" s="106"/>
      <c r="AQ8" s="106"/>
      <c r="AR8" s="106"/>
      <c r="AS8" s="106"/>
      <c r="AT8" s="106"/>
      <c r="AU8" s="106"/>
      <c r="AV8" s="106"/>
      <c r="AW8" s="106"/>
      <c r="AX8" s="106"/>
      <c r="AY8" s="106"/>
      <c r="AZ8" s="106"/>
    </row>
    <row r="9" spans="1:52" ht="18.75" thickBot="1" x14ac:dyDescent="0.25">
      <c r="A9" s="102"/>
      <c r="B9" s="7"/>
      <c r="C9" s="66"/>
      <c r="D9" s="67"/>
      <c r="E9" s="67"/>
      <c r="F9" s="67"/>
      <c r="G9" s="68"/>
      <c r="H9" s="68"/>
      <c r="I9" s="68"/>
      <c r="J9" s="68"/>
      <c r="K9" s="67"/>
      <c r="L9" s="67"/>
      <c r="M9" s="67"/>
      <c r="N9" s="67"/>
      <c r="O9" s="67"/>
      <c r="P9" s="67"/>
      <c r="Q9" s="67"/>
      <c r="R9" s="67"/>
      <c r="S9" s="330"/>
      <c r="T9" s="328"/>
      <c r="U9" s="283" t="s">
        <v>171</v>
      </c>
      <c r="V9" s="284">
        <v>35</v>
      </c>
      <c r="W9" s="320" t="s">
        <v>668</v>
      </c>
      <c r="X9" s="321"/>
      <c r="Y9" s="321"/>
      <c r="Z9" s="324" t="s">
        <v>685</v>
      </c>
      <c r="AA9" s="277">
        <v>81.56</v>
      </c>
      <c r="AB9" s="274" t="s">
        <v>633</v>
      </c>
      <c r="AC9" s="107"/>
      <c r="AD9" s="265" t="s">
        <v>269</v>
      </c>
      <c r="AE9" s="267" t="s">
        <v>270</v>
      </c>
      <c r="AF9" s="101"/>
      <c r="AG9" s="107"/>
      <c r="AH9" s="107"/>
      <c r="AI9" s="107"/>
      <c r="AJ9" s="106"/>
      <c r="AK9" s="106"/>
      <c r="AL9" s="106"/>
      <c r="AM9" s="106"/>
      <c r="AN9" s="106"/>
      <c r="AO9" s="106"/>
      <c r="AP9" s="106"/>
      <c r="AQ9" s="106"/>
      <c r="AR9" s="106"/>
      <c r="AS9" s="106"/>
      <c r="AT9" s="106"/>
      <c r="AU9" s="106"/>
      <c r="AV9" s="106"/>
      <c r="AW9" s="106"/>
      <c r="AX9" s="106"/>
      <c r="AY9" s="106"/>
      <c r="AZ9" s="106"/>
    </row>
    <row r="10" spans="1:52" ht="13.5" thickBot="1" x14ac:dyDescent="0.25">
      <c r="A10" s="102"/>
      <c r="B10" s="7"/>
      <c r="C10" s="66"/>
      <c r="D10" s="67" t="s">
        <v>165</v>
      </c>
      <c r="E10" s="432"/>
      <c r="F10" s="433"/>
      <c r="G10" s="433"/>
      <c r="H10" s="433"/>
      <c r="I10" s="433"/>
      <c r="J10" s="433"/>
      <c r="K10" s="433"/>
      <c r="L10" s="433"/>
      <c r="M10" s="434"/>
      <c r="N10" s="67"/>
      <c r="O10" s="67" t="s">
        <v>166</v>
      </c>
      <c r="P10" s="438"/>
      <c r="Q10" s="439"/>
      <c r="R10" s="67"/>
      <c r="S10" s="328"/>
      <c r="T10" s="328"/>
      <c r="U10" s="285" t="s">
        <v>171</v>
      </c>
      <c r="V10" s="286">
        <v>140</v>
      </c>
      <c r="W10" s="322" t="s">
        <v>669</v>
      </c>
      <c r="X10" s="323"/>
      <c r="Y10" s="323"/>
      <c r="Z10" s="325" t="s">
        <v>685</v>
      </c>
      <c r="AA10" s="278">
        <v>259.64999999999998</v>
      </c>
      <c r="AB10" s="274" t="s">
        <v>634</v>
      </c>
      <c r="AC10" s="107"/>
      <c r="AD10" s="265" t="s">
        <v>271</v>
      </c>
      <c r="AE10" s="267" t="s">
        <v>272</v>
      </c>
      <c r="AF10" s="101"/>
      <c r="AG10" s="107"/>
      <c r="AH10" s="107"/>
      <c r="AI10" s="107"/>
      <c r="AJ10" s="106"/>
      <c r="AK10" s="106"/>
      <c r="AL10" s="106"/>
      <c r="AM10" s="106"/>
      <c r="AN10" s="106"/>
      <c r="AO10" s="106"/>
      <c r="AP10" s="106"/>
      <c r="AQ10" s="106"/>
      <c r="AR10" s="106"/>
      <c r="AS10" s="106"/>
      <c r="AT10" s="106"/>
      <c r="AU10" s="106"/>
      <c r="AV10" s="106"/>
      <c r="AW10" s="106"/>
      <c r="AX10" s="106"/>
      <c r="AY10" s="106"/>
      <c r="AZ10" s="106"/>
    </row>
    <row r="11" spans="1:52" ht="15.75" thickBot="1" x14ac:dyDescent="0.25">
      <c r="A11" s="102"/>
      <c r="B11" s="7"/>
      <c r="C11" s="66"/>
      <c r="D11" s="67"/>
      <c r="E11" s="67"/>
      <c r="F11" s="67"/>
      <c r="G11" s="68"/>
      <c r="H11" s="68"/>
      <c r="I11" s="68"/>
      <c r="J11" s="68"/>
      <c r="K11" s="67"/>
      <c r="L11" s="67"/>
      <c r="M11" s="67"/>
      <c r="N11" s="67"/>
      <c r="O11" s="67"/>
      <c r="P11" s="67"/>
      <c r="Q11" s="67"/>
      <c r="R11" s="67"/>
      <c r="S11" s="366" t="s">
        <v>276</v>
      </c>
      <c r="T11" s="328"/>
      <c r="U11" s="328"/>
      <c r="V11" s="357"/>
      <c r="W11" s="357"/>
      <c r="X11" s="357"/>
      <c r="Y11" s="107"/>
      <c r="Z11" s="107"/>
      <c r="AA11" s="107"/>
      <c r="AB11" s="274" t="s">
        <v>652</v>
      </c>
      <c r="AC11" s="107"/>
      <c r="AD11" s="268" t="s">
        <v>273</v>
      </c>
      <c r="AE11" s="269" t="s">
        <v>274</v>
      </c>
      <c r="AF11" s="101"/>
      <c r="AG11" s="107"/>
      <c r="AH11" s="107"/>
      <c r="AI11" s="107"/>
      <c r="AJ11" s="106"/>
      <c r="AK11" s="106"/>
      <c r="AL11" s="106"/>
      <c r="AM11" s="106"/>
      <c r="AN11" s="106"/>
      <c r="AO11" s="106"/>
      <c r="AP11" s="106"/>
      <c r="AQ11" s="106"/>
      <c r="AR11" s="106"/>
      <c r="AS11" s="106"/>
      <c r="AT11" s="106"/>
      <c r="AU11" s="106"/>
      <c r="AV11" s="106"/>
      <c r="AW11" s="106"/>
      <c r="AX11" s="106"/>
      <c r="AY11" s="106"/>
      <c r="AZ11" s="106"/>
    </row>
    <row r="12" spans="1:52" ht="13.5" thickBot="1" x14ac:dyDescent="0.25">
      <c r="A12" s="102"/>
      <c r="B12" s="7"/>
      <c r="C12" s="66"/>
      <c r="D12" s="67" t="s">
        <v>167</v>
      </c>
      <c r="E12" s="432"/>
      <c r="F12" s="433"/>
      <c r="G12" s="433"/>
      <c r="H12" s="433"/>
      <c r="I12" s="434"/>
      <c r="J12" s="68"/>
      <c r="K12" s="67" t="s">
        <v>168</v>
      </c>
      <c r="L12" s="440"/>
      <c r="M12" s="441"/>
      <c r="N12" s="67"/>
      <c r="O12" s="67" t="s">
        <v>169</v>
      </c>
      <c r="P12" s="442"/>
      <c r="Q12" s="443"/>
      <c r="R12" s="67"/>
      <c r="S12" s="424"/>
      <c r="T12" s="328"/>
      <c r="U12" s="328"/>
      <c r="V12" s="357"/>
      <c r="W12" s="357"/>
      <c r="X12" s="357"/>
      <c r="Y12" s="107"/>
      <c r="Z12" s="107"/>
      <c r="AA12" s="107"/>
      <c r="AB12" s="274" t="s">
        <v>636</v>
      </c>
      <c r="AC12" s="107"/>
      <c r="AD12" s="107"/>
      <c r="AE12" s="107"/>
      <c r="AF12" s="101"/>
      <c r="AG12" s="107"/>
      <c r="AH12" s="107"/>
      <c r="AI12" s="107"/>
      <c r="AJ12" s="106"/>
      <c r="AK12" s="106"/>
      <c r="AL12" s="106"/>
      <c r="AM12" s="106"/>
      <c r="AN12" s="106"/>
      <c r="AO12" s="106"/>
      <c r="AP12" s="106"/>
      <c r="AQ12" s="106"/>
      <c r="AR12" s="106"/>
      <c r="AS12" s="106"/>
      <c r="AT12" s="106"/>
      <c r="AU12" s="106"/>
      <c r="AV12" s="106"/>
      <c r="AW12" s="106"/>
      <c r="AX12" s="106"/>
      <c r="AY12" s="106"/>
      <c r="AZ12" s="106"/>
    </row>
    <row r="13" spans="1:52" ht="13.5" thickBot="1" x14ac:dyDescent="0.25">
      <c r="A13" s="102"/>
      <c r="B13" s="7"/>
      <c r="C13" s="66"/>
      <c r="D13" s="67"/>
      <c r="E13" s="67"/>
      <c r="F13" s="67"/>
      <c r="G13" s="68"/>
      <c r="H13" s="68"/>
      <c r="I13" s="68"/>
      <c r="J13" s="68"/>
      <c r="K13" s="67"/>
      <c r="L13" s="67"/>
      <c r="M13" s="67"/>
      <c r="N13" s="67"/>
      <c r="O13" s="67"/>
      <c r="P13" s="67"/>
      <c r="Q13" s="67"/>
      <c r="R13" s="67"/>
      <c r="S13" s="425"/>
      <c r="T13" s="328"/>
      <c r="U13" s="328"/>
      <c r="V13" s="368"/>
      <c r="W13" s="368"/>
      <c r="X13" s="368"/>
      <c r="Y13" s="369"/>
      <c r="Z13" s="107"/>
      <c r="AA13" s="107"/>
      <c r="AB13" s="274" t="s">
        <v>637</v>
      </c>
      <c r="AC13" s="107"/>
      <c r="AD13" s="107"/>
      <c r="AE13" s="107"/>
      <c r="AF13" s="101"/>
      <c r="AG13" s="107"/>
      <c r="AH13" s="107"/>
      <c r="AI13" s="107"/>
      <c r="AJ13" s="106"/>
      <c r="AK13" s="106"/>
      <c r="AL13" s="106"/>
      <c r="AM13" s="106"/>
      <c r="AN13" s="106"/>
      <c r="AO13" s="106"/>
      <c r="AP13" s="106"/>
      <c r="AQ13" s="106"/>
      <c r="AR13" s="106"/>
      <c r="AS13" s="106"/>
      <c r="AT13" s="106"/>
      <c r="AU13" s="106"/>
      <c r="AV13" s="106"/>
      <c r="AW13" s="106"/>
      <c r="AX13" s="106"/>
      <c r="AY13" s="106"/>
      <c r="AZ13" s="106"/>
    </row>
    <row r="14" spans="1:52" ht="13.5" thickBot="1" x14ac:dyDescent="0.25">
      <c r="A14" s="102"/>
      <c r="B14" s="7"/>
      <c r="C14" s="66"/>
      <c r="D14" s="67"/>
      <c r="E14" s="67"/>
      <c r="F14" s="67"/>
      <c r="G14" s="68"/>
      <c r="H14" s="68"/>
      <c r="I14" s="68"/>
      <c r="J14" s="435" t="s">
        <v>170</v>
      </c>
      <c r="K14" s="436"/>
      <c r="L14" s="437"/>
      <c r="M14" s="433"/>
      <c r="N14" s="433"/>
      <c r="O14" s="433"/>
      <c r="P14" s="433"/>
      <c r="Q14" s="434"/>
      <c r="R14" s="67"/>
      <c r="S14" s="425"/>
      <c r="T14" s="328"/>
      <c r="U14" s="328"/>
      <c r="V14" s="368"/>
      <c r="W14" s="368"/>
      <c r="X14" s="368"/>
      <c r="Y14" s="369"/>
      <c r="Z14" s="107"/>
      <c r="AA14" s="107"/>
      <c r="AB14" s="274" t="s">
        <v>638</v>
      </c>
      <c r="AC14" s="107"/>
      <c r="AD14" s="358"/>
      <c r="AE14" s="107"/>
      <c r="AF14" s="101"/>
      <c r="AG14" s="107"/>
      <c r="AH14" s="107"/>
      <c r="AI14" s="107"/>
      <c r="AJ14" s="106"/>
      <c r="AK14" s="106"/>
      <c r="AL14" s="106"/>
      <c r="AM14" s="106"/>
      <c r="AN14" s="106"/>
      <c r="AO14" s="106"/>
      <c r="AP14" s="106"/>
      <c r="AQ14" s="106"/>
      <c r="AR14" s="106"/>
      <c r="AS14" s="106"/>
      <c r="AT14" s="106"/>
      <c r="AU14" s="106"/>
      <c r="AV14" s="106"/>
      <c r="AW14" s="106"/>
      <c r="AX14" s="106"/>
      <c r="AY14" s="106"/>
      <c r="AZ14" s="106"/>
    </row>
    <row r="15" spans="1:52" x14ac:dyDescent="0.2">
      <c r="A15" s="7"/>
      <c r="B15" s="7"/>
      <c r="C15" s="66"/>
      <c r="D15" s="67"/>
      <c r="E15" s="67"/>
      <c r="F15" s="67"/>
      <c r="G15" s="68"/>
      <c r="H15" s="68"/>
      <c r="I15" s="68"/>
      <c r="J15" s="68"/>
      <c r="K15" s="67"/>
      <c r="L15" s="67"/>
      <c r="M15" s="67"/>
      <c r="N15" s="67"/>
      <c r="O15" s="67"/>
      <c r="P15" s="67"/>
      <c r="Q15" s="67"/>
      <c r="R15" s="67"/>
      <c r="S15" s="425"/>
      <c r="T15" s="328"/>
      <c r="U15" s="328"/>
      <c r="V15" s="368"/>
      <c r="W15" s="368"/>
      <c r="X15" s="368"/>
      <c r="Y15" s="369"/>
      <c r="Z15" s="107"/>
      <c r="AA15" s="107"/>
      <c r="AB15" s="274" t="s">
        <v>639</v>
      </c>
      <c r="AC15" s="355"/>
      <c r="AD15" s="355"/>
      <c r="AE15" s="355"/>
      <c r="AF15" s="101"/>
      <c r="AG15" s="101"/>
      <c r="AH15" s="101"/>
      <c r="AI15" s="101"/>
      <c r="AJ15" s="101"/>
      <c r="AK15" s="101"/>
      <c r="AL15" s="107"/>
      <c r="AM15" s="107"/>
      <c r="AN15" s="107"/>
      <c r="AO15" s="106"/>
      <c r="AP15" s="106"/>
      <c r="AQ15" s="106"/>
      <c r="AR15" s="106"/>
      <c r="AS15" s="106"/>
      <c r="AT15" s="106"/>
      <c r="AU15" s="106"/>
      <c r="AV15" s="106"/>
      <c r="AW15" s="106"/>
      <c r="AX15" s="106"/>
      <c r="AY15" s="106"/>
      <c r="AZ15" s="106"/>
    </row>
    <row r="16" spans="1:52" ht="5.0999999999999996" customHeight="1" thickBot="1" x14ac:dyDescent="0.25">
      <c r="A16" s="7"/>
      <c r="B16" s="7"/>
      <c r="C16" s="71"/>
      <c r="D16" s="72"/>
      <c r="E16" s="72"/>
      <c r="F16" s="72"/>
      <c r="G16" s="73"/>
      <c r="H16" s="73"/>
      <c r="I16" s="73"/>
      <c r="J16" s="73"/>
      <c r="K16" s="72"/>
      <c r="L16" s="72"/>
      <c r="M16" s="72"/>
      <c r="N16" s="72"/>
      <c r="O16" s="72"/>
      <c r="P16" s="72"/>
      <c r="Q16" s="72"/>
      <c r="R16" s="72"/>
      <c r="S16" s="426"/>
      <c r="T16" s="328"/>
      <c r="U16" s="328"/>
      <c r="V16" s="368"/>
      <c r="W16" s="368"/>
      <c r="X16" s="368"/>
      <c r="Y16" s="369"/>
      <c r="Z16" s="107"/>
      <c r="AA16" s="107"/>
      <c r="AB16" s="274" t="s">
        <v>640</v>
      </c>
      <c r="AC16" s="355"/>
      <c r="AD16" s="355"/>
      <c r="AE16" s="355"/>
      <c r="AF16" s="101"/>
      <c r="AG16" s="101"/>
      <c r="AH16" s="101"/>
      <c r="AI16" s="101"/>
      <c r="AJ16" s="101"/>
      <c r="AK16" s="101"/>
      <c r="AL16" s="107"/>
      <c r="AM16" s="107"/>
      <c r="AN16" s="107"/>
      <c r="AO16" s="106"/>
      <c r="AP16" s="106"/>
      <c r="AQ16" s="106"/>
      <c r="AR16" s="106"/>
      <c r="AS16" s="106"/>
      <c r="AT16" s="106"/>
      <c r="AU16" s="106"/>
      <c r="AV16" s="106"/>
      <c r="AW16" s="106"/>
      <c r="AX16" s="106"/>
      <c r="AY16" s="106"/>
      <c r="AZ16" s="106"/>
    </row>
    <row r="17" spans="1:52" ht="15.75" thickBot="1" x14ac:dyDescent="0.25">
      <c r="A17" s="7"/>
      <c r="B17" s="7"/>
      <c r="C17" s="75"/>
      <c r="D17" s="76" t="s">
        <v>275</v>
      </c>
      <c r="E17" s="77" t="s">
        <v>682</v>
      </c>
      <c r="F17" s="77"/>
      <c r="G17" s="44"/>
      <c r="H17" s="44"/>
      <c r="I17" s="44"/>
      <c r="J17" s="78"/>
      <c r="K17" s="79"/>
      <c r="L17" s="412" t="s">
        <v>683</v>
      </c>
      <c r="M17" s="412"/>
      <c r="N17" s="412"/>
      <c r="O17" s="413"/>
      <c r="P17" s="317">
        <f>SUM(Y43,Y48,Y53)</f>
        <v>0</v>
      </c>
      <c r="Q17" s="318" t="s">
        <v>171</v>
      </c>
      <c r="R17" s="79"/>
      <c r="S17" s="367"/>
      <c r="T17" s="328"/>
      <c r="U17" s="328"/>
      <c r="V17" s="368"/>
      <c r="W17" s="368"/>
      <c r="X17" s="368"/>
      <c r="Y17" s="369"/>
      <c r="Z17" s="107"/>
      <c r="AA17" s="107"/>
      <c r="AB17" s="274"/>
      <c r="AC17" s="355"/>
      <c r="AD17" s="355"/>
      <c r="AE17" s="355"/>
      <c r="AF17" s="101"/>
      <c r="AG17" s="101"/>
      <c r="AH17" s="101"/>
      <c r="AI17" s="101"/>
      <c r="AJ17" s="101"/>
      <c r="AK17" s="101"/>
      <c r="AL17" s="107"/>
      <c r="AM17" s="107"/>
      <c r="AN17" s="107"/>
      <c r="AO17" s="106"/>
      <c r="AP17" s="106"/>
      <c r="AQ17" s="106"/>
      <c r="AR17" s="106"/>
      <c r="AS17" s="106"/>
      <c r="AT17" s="106"/>
      <c r="AU17" s="106"/>
      <c r="AV17" s="106"/>
      <c r="AW17" s="106"/>
      <c r="AX17" s="106"/>
      <c r="AY17" s="106"/>
      <c r="AZ17" s="106"/>
    </row>
    <row r="18" spans="1:52" ht="15.75" thickBot="1" x14ac:dyDescent="0.25">
      <c r="A18" s="7"/>
      <c r="B18" s="7"/>
      <c r="C18" s="71"/>
      <c r="D18" s="72"/>
      <c r="E18" s="72"/>
      <c r="F18" s="72"/>
      <c r="G18" s="73"/>
      <c r="H18" s="73"/>
      <c r="I18" s="73"/>
      <c r="J18" s="73"/>
      <c r="K18" s="72"/>
      <c r="L18" s="72"/>
      <c r="M18" s="72"/>
      <c r="N18" s="72"/>
      <c r="O18" s="72"/>
      <c r="P18" s="72"/>
      <c r="Q18" s="72"/>
      <c r="R18" s="72"/>
      <c r="S18" s="366" t="s">
        <v>678</v>
      </c>
      <c r="T18" s="331"/>
      <c r="U18" s="331"/>
      <c r="V18" s="370"/>
      <c r="W18" s="370"/>
      <c r="X18" s="370"/>
      <c r="Y18" s="369"/>
      <c r="Z18" s="107"/>
      <c r="AA18" s="107"/>
      <c r="AB18" s="274" t="s">
        <v>641</v>
      </c>
      <c r="AC18" s="355"/>
      <c r="AD18" s="355"/>
      <c r="AE18" s="355"/>
      <c r="AF18" s="101"/>
      <c r="AG18" s="101"/>
      <c r="AH18" s="101"/>
      <c r="AI18" s="101"/>
      <c r="AJ18" s="101"/>
      <c r="AK18" s="101"/>
      <c r="AL18" s="107"/>
      <c r="AM18" s="107"/>
      <c r="AN18" s="107"/>
      <c r="AO18" s="106"/>
      <c r="AP18" s="106"/>
      <c r="AQ18" s="106"/>
      <c r="AR18" s="106"/>
      <c r="AS18" s="106"/>
      <c r="AT18" s="106"/>
      <c r="AU18" s="106"/>
      <c r="AV18" s="106"/>
      <c r="AW18" s="106"/>
      <c r="AX18" s="106"/>
      <c r="AY18" s="106"/>
      <c r="AZ18" s="106"/>
    </row>
    <row r="19" spans="1:52" ht="13.5" thickBot="1" x14ac:dyDescent="0.25">
      <c r="A19" s="7"/>
      <c r="B19" s="7"/>
      <c r="C19" s="71"/>
      <c r="D19" s="72" t="s">
        <v>276</v>
      </c>
      <c r="E19" s="427" t="s">
        <v>633</v>
      </c>
      <c r="F19" s="428"/>
      <c r="G19" s="73"/>
      <c r="H19" s="73"/>
      <c r="I19" s="73"/>
      <c r="J19" s="73" t="s">
        <v>277</v>
      </c>
      <c r="K19" s="414">
        <v>0</v>
      </c>
      <c r="L19" s="415"/>
      <c r="M19" s="81" t="s">
        <v>278</v>
      </c>
      <c r="N19" s="72"/>
      <c r="O19" s="83" t="s">
        <v>279</v>
      </c>
      <c r="P19" s="80">
        <v>0</v>
      </c>
      <c r="Q19" s="81" t="s">
        <v>278</v>
      </c>
      <c r="R19" s="63"/>
      <c r="S19" s="424"/>
      <c r="T19" s="328"/>
      <c r="U19" s="106"/>
      <c r="V19" s="369"/>
      <c r="W19" s="369"/>
      <c r="X19" s="369"/>
      <c r="Y19" s="369"/>
      <c r="Z19" s="107"/>
      <c r="AA19" s="107"/>
      <c r="AB19" s="274" t="s">
        <v>642</v>
      </c>
      <c r="AC19" s="355"/>
      <c r="AD19" s="355"/>
      <c r="AE19" s="355"/>
      <c r="AF19" s="101"/>
      <c r="AG19" s="101"/>
      <c r="AH19" s="101"/>
      <c r="AI19" s="101"/>
      <c r="AJ19" s="101"/>
      <c r="AK19" s="101"/>
      <c r="AL19" s="107"/>
      <c r="AM19" s="107"/>
      <c r="AN19" s="107"/>
      <c r="AO19" s="106"/>
      <c r="AP19" s="106"/>
      <c r="AQ19" s="106"/>
      <c r="AR19" s="106"/>
      <c r="AS19" s="106"/>
      <c r="AT19" s="106"/>
      <c r="AU19" s="106"/>
      <c r="AV19" s="106"/>
      <c r="AW19" s="106"/>
      <c r="AX19" s="106"/>
      <c r="AY19" s="106"/>
      <c r="AZ19" s="106"/>
    </row>
    <row r="20" spans="1:52" ht="13.5" thickBot="1" x14ac:dyDescent="0.25">
      <c r="A20" s="7"/>
      <c r="B20" s="7"/>
      <c r="C20" s="71"/>
      <c r="D20" s="72"/>
      <c r="E20" s="72"/>
      <c r="F20" s="72"/>
      <c r="G20" s="73"/>
      <c r="H20" s="73"/>
      <c r="I20" s="73"/>
      <c r="J20" s="73"/>
      <c r="K20" s="72"/>
      <c r="L20" s="72"/>
      <c r="M20" s="72"/>
      <c r="N20" s="72"/>
      <c r="O20" s="83"/>
      <c r="P20" s="72"/>
      <c r="Q20" s="72"/>
      <c r="R20" s="63"/>
      <c r="S20" s="425"/>
      <c r="T20" s="327"/>
      <c r="U20" s="106"/>
      <c r="V20" s="369"/>
      <c r="W20" s="369"/>
      <c r="X20" s="369"/>
      <c r="Y20" s="369"/>
      <c r="Z20" s="107"/>
      <c r="AA20" s="107"/>
      <c r="AB20" s="274" t="s">
        <v>643</v>
      </c>
      <c r="AC20" s="355"/>
      <c r="AD20" s="355"/>
      <c r="AE20" s="355"/>
      <c r="AF20" s="101"/>
      <c r="AG20" s="101"/>
      <c r="AH20" s="101"/>
      <c r="AI20" s="101"/>
      <c r="AJ20" s="101"/>
      <c r="AK20" s="101"/>
      <c r="AL20" s="107"/>
      <c r="AM20" s="107"/>
      <c r="AN20" s="107"/>
      <c r="AO20" s="106"/>
      <c r="AP20" s="106"/>
      <c r="AQ20" s="106"/>
      <c r="AR20" s="106"/>
      <c r="AS20" s="106"/>
      <c r="AT20" s="106"/>
      <c r="AU20" s="106"/>
      <c r="AV20" s="106"/>
      <c r="AW20" s="106"/>
      <c r="AX20" s="106"/>
      <c r="AY20" s="106"/>
      <c r="AZ20" s="106"/>
    </row>
    <row r="21" spans="1:52" ht="13.5" thickBot="1" x14ac:dyDescent="0.25">
      <c r="A21" s="7"/>
      <c r="B21" s="7"/>
      <c r="C21" s="71"/>
      <c r="D21" s="72" t="s">
        <v>678</v>
      </c>
      <c r="E21" s="427" t="s">
        <v>645</v>
      </c>
      <c r="F21" s="428"/>
      <c r="G21" s="73"/>
      <c r="H21" s="73"/>
      <c r="I21" s="73"/>
      <c r="J21" s="73" t="s">
        <v>277</v>
      </c>
      <c r="K21" s="414">
        <v>0</v>
      </c>
      <c r="L21" s="415"/>
      <c r="M21" s="81" t="s">
        <v>278</v>
      </c>
      <c r="N21" s="72"/>
      <c r="O21" s="83" t="s">
        <v>280</v>
      </c>
      <c r="P21" s="80">
        <v>0</v>
      </c>
      <c r="Q21" s="81" t="s">
        <v>278</v>
      </c>
      <c r="R21" s="63"/>
      <c r="S21" s="425"/>
      <c r="T21" s="106"/>
      <c r="U21" s="106"/>
      <c r="V21" s="369"/>
      <c r="W21" s="369"/>
      <c r="X21" s="369"/>
      <c r="Y21" s="369"/>
      <c r="Z21" s="107"/>
      <c r="AA21" s="107"/>
      <c r="AB21" s="274" t="s">
        <v>644</v>
      </c>
      <c r="AC21" s="355"/>
      <c r="AD21" s="355"/>
      <c r="AE21" s="355"/>
      <c r="AF21" s="101"/>
      <c r="AG21" s="101"/>
      <c r="AH21" s="101"/>
      <c r="AI21" s="101"/>
      <c r="AJ21" s="101"/>
      <c r="AK21" s="101"/>
      <c r="AL21" s="107"/>
      <c r="AM21" s="107"/>
      <c r="AN21" s="107"/>
      <c r="AO21" s="106"/>
      <c r="AP21" s="106"/>
      <c r="AQ21" s="106"/>
      <c r="AR21" s="106"/>
      <c r="AS21" s="106"/>
      <c r="AT21" s="106"/>
      <c r="AU21" s="106"/>
      <c r="AV21" s="106"/>
      <c r="AW21" s="106"/>
      <c r="AX21" s="106"/>
      <c r="AY21" s="106"/>
      <c r="AZ21" s="106"/>
    </row>
    <row r="22" spans="1:52" ht="13.5" thickBot="1" x14ac:dyDescent="0.25">
      <c r="A22" s="7"/>
      <c r="B22" s="7"/>
      <c r="C22" s="71"/>
      <c r="D22" s="72"/>
      <c r="E22" s="72"/>
      <c r="F22" s="72"/>
      <c r="G22" s="72"/>
      <c r="H22" s="72"/>
      <c r="I22" s="72"/>
      <c r="J22" s="72"/>
      <c r="K22" s="72"/>
      <c r="L22" s="72"/>
      <c r="M22" s="72"/>
      <c r="N22" s="72"/>
      <c r="O22" s="72"/>
      <c r="P22" s="72"/>
      <c r="Q22" s="72"/>
      <c r="R22" s="63"/>
      <c r="S22" s="425"/>
      <c r="T22" s="106"/>
      <c r="U22" s="106"/>
      <c r="V22" s="369"/>
      <c r="W22" s="369"/>
      <c r="X22" s="369"/>
      <c r="Y22" s="369"/>
      <c r="Z22" s="107"/>
      <c r="AA22" s="107"/>
      <c r="AB22" s="274" t="s">
        <v>645</v>
      </c>
      <c r="AC22" s="355"/>
      <c r="AD22" s="355"/>
      <c r="AE22" s="355"/>
      <c r="AF22" s="101"/>
      <c r="AG22" s="101"/>
      <c r="AH22" s="101"/>
      <c r="AI22" s="101"/>
      <c r="AJ22" s="101"/>
      <c r="AK22" s="101"/>
      <c r="AL22" s="107"/>
      <c r="AM22" s="107"/>
      <c r="AN22" s="107"/>
      <c r="AO22" s="106"/>
      <c r="AP22" s="106"/>
      <c r="AQ22" s="106"/>
      <c r="AR22" s="106"/>
      <c r="AS22" s="106"/>
      <c r="AT22" s="106"/>
      <c r="AU22" s="106"/>
      <c r="AV22" s="106"/>
      <c r="AW22" s="106"/>
      <c r="AX22" s="106"/>
      <c r="AY22" s="106"/>
      <c r="AZ22" s="106"/>
    </row>
    <row r="23" spans="1:52" ht="13.5" thickBot="1" x14ac:dyDescent="0.25">
      <c r="A23" s="7"/>
      <c r="B23" s="7"/>
      <c r="C23" s="71"/>
      <c r="D23" s="72" t="s">
        <v>679</v>
      </c>
      <c r="E23" s="427" t="s">
        <v>630</v>
      </c>
      <c r="F23" s="428"/>
      <c r="G23" s="73"/>
      <c r="H23" s="73"/>
      <c r="I23" s="73"/>
      <c r="J23" s="73" t="s">
        <v>277</v>
      </c>
      <c r="K23" s="414">
        <v>0</v>
      </c>
      <c r="L23" s="415"/>
      <c r="M23" s="81" t="s">
        <v>278</v>
      </c>
      <c r="N23" s="72"/>
      <c r="O23" s="83" t="s">
        <v>280</v>
      </c>
      <c r="P23" s="80">
        <v>0</v>
      </c>
      <c r="Q23" s="81" t="s">
        <v>278</v>
      </c>
      <c r="R23" s="63"/>
      <c r="S23" s="425"/>
      <c r="T23" s="332"/>
      <c r="U23" s="106"/>
      <c r="V23" s="369"/>
      <c r="W23" s="369"/>
      <c r="X23" s="369"/>
      <c r="Y23" s="369"/>
      <c r="Z23" s="107"/>
      <c r="AA23" s="107"/>
      <c r="AB23" s="274" t="s">
        <v>646</v>
      </c>
      <c r="AC23" s="355"/>
      <c r="AD23" s="355"/>
      <c r="AE23" s="355"/>
      <c r="AF23" s="101"/>
      <c r="AG23" s="101"/>
      <c r="AH23" s="101"/>
      <c r="AI23" s="101"/>
      <c r="AJ23" s="101"/>
      <c r="AK23" s="101"/>
      <c r="AL23" s="107"/>
      <c r="AM23" s="107"/>
      <c r="AN23" s="107"/>
      <c r="AO23" s="106"/>
      <c r="AP23" s="106"/>
      <c r="AQ23" s="106"/>
      <c r="AR23" s="106"/>
      <c r="AS23" s="106"/>
      <c r="AT23" s="106"/>
      <c r="AU23" s="106"/>
      <c r="AV23" s="106"/>
      <c r="AW23" s="106"/>
      <c r="AX23" s="106"/>
      <c r="AY23" s="106"/>
      <c r="AZ23" s="106"/>
    </row>
    <row r="24" spans="1:52" ht="15.75" thickBot="1" x14ac:dyDescent="0.25">
      <c r="A24" s="7"/>
      <c r="B24" s="7"/>
      <c r="C24" s="71"/>
      <c r="D24" s="72"/>
      <c r="E24" s="63"/>
      <c r="F24" s="63"/>
      <c r="G24" s="85" t="b">
        <f>E21=""</f>
        <v>0</v>
      </c>
      <c r="H24" s="86"/>
      <c r="I24" s="73"/>
      <c r="J24" s="73"/>
      <c r="K24" s="87"/>
      <c r="L24" s="87"/>
      <c r="M24" s="72"/>
      <c r="N24" s="72"/>
      <c r="O24" s="72"/>
      <c r="P24" s="72"/>
      <c r="Q24" s="87"/>
      <c r="R24" s="72"/>
      <c r="S24" s="426"/>
      <c r="T24" s="332"/>
      <c r="U24" s="106"/>
      <c r="V24" s="369"/>
      <c r="W24" s="369"/>
      <c r="X24" s="369"/>
      <c r="Y24" s="369"/>
      <c r="Z24" s="107"/>
      <c r="AA24" s="107"/>
      <c r="AB24" s="274" t="s">
        <v>647</v>
      </c>
      <c r="AC24" s="355"/>
      <c r="AD24" s="355"/>
      <c r="AE24" s="355"/>
      <c r="AF24" s="101"/>
      <c r="AG24" s="101"/>
      <c r="AH24" s="101"/>
      <c r="AI24" s="101"/>
      <c r="AJ24" s="101"/>
      <c r="AK24" s="101"/>
      <c r="AL24" s="107"/>
      <c r="AM24" s="107"/>
      <c r="AN24" s="107"/>
      <c r="AO24" s="106"/>
      <c r="AP24" s="106"/>
      <c r="AQ24" s="106"/>
      <c r="AR24" s="106"/>
      <c r="AS24" s="106"/>
      <c r="AT24" s="106"/>
      <c r="AU24" s="106"/>
      <c r="AV24" s="106"/>
      <c r="AW24" s="106"/>
      <c r="AX24" s="106"/>
      <c r="AY24" s="106"/>
      <c r="AZ24" s="106"/>
    </row>
    <row r="25" spans="1:52" ht="15.75" thickBot="1" x14ac:dyDescent="0.25">
      <c r="A25" s="7"/>
      <c r="B25" s="7"/>
      <c r="C25" s="75"/>
      <c r="D25" s="88" t="s">
        <v>281</v>
      </c>
      <c r="E25" s="63"/>
      <c r="F25" s="63"/>
      <c r="G25" s="85" t="b">
        <f>ISBLANK(E21)</f>
        <v>0</v>
      </c>
      <c r="H25" s="86"/>
      <c r="I25" s="78"/>
      <c r="J25" s="78"/>
      <c r="K25" s="79"/>
      <c r="L25" s="79"/>
      <c r="M25" s="79"/>
      <c r="N25" s="79"/>
      <c r="O25" s="79"/>
      <c r="P25" s="79"/>
      <c r="Q25" s="79"/>
      <c r="R25" s="82"/>
      <c r="S25" s="366" t="s">
        <v>679</v>
      </c>
      <c r="T25" s="332"/>
      <c r="U25" s="106"/>
      <c r="V25" s="107"/>
      <c r="W25" s="107"/>
      <c r="X25" s="107"/>
      <c r="Y25" s="107"/>
      <c r="Z25" s="107"/>
      <c r="AA25" s="107"/>
      <c r="AB25" s="274" t="s">
        <v>648</v>
      </c>
      <c r="AC25" s="355"/>
      <c r="AD25" s="355"/>
      <c r="AE25" s="355"/>
      <c r="AF25" s="101"/>
      <c r="AG25" s="101"/>
      <c r="AH25" s="101"/>
      <c r="AI25" s="101"/>
      <c r="AJ25" s="101"/>
      <c r="AK25" s="107"/>
      <c r="AL25" s="107"/>
      <c r="AM25" s="107"/>
      <c r="AN25" s="107"/>
      <c r="AO25" s="106"/>
      <c r="AP25" s="106"/>
      <c r="AQ25" s="106"/>
      <c r="AR25" s="106"/>
      <c r="AS25" s="106"/>
      <c r="AT25" s="106"/>
      <c r="AU25" s="106"/>
      <c r="AV25" s="106"/>
      <c r="AW25" s="106"/>
      <c r="AX25" s="106"/>
      <c r="AY25" s="106"/>
      <c r="AZ25" s="106"/>
    </row>
    <row r="26" spans="1:52" ht="13.5" thickBot="1" x14ac:dyDescent="0.25">
      <c r="A26" s="7"/>
      <c r="B26" s="7"/>
      <c r="C26" s="71"/>
      <c r="D26" s="72"/>
      <c r="E26" s="72"/>
      <c r="F26" s="72"/>
      <c r="G26" s="73"/>
      <c r="H26" s="73"/>
      <c r="I26" s="73"/>
      <c r="J26" s="73"/>
      <c r="K26" s="72"/>
      <c r="L26" s="72"/>
      <c r="M26" s="72"/>
      <c r="N26" s="72"/>
      <c r="O26" s="72"/>
      <c r="P26" s="72"/>
      <c r="Q26" s="72"/>
      <c r="R26" s="74"/>
      <c r="S26" s="424"/>
      <c r="T26" s="332"/>
      <c r="U26" s="106"/>
      <c r="V26" s="107"/>
      <c r="W26" s="107"/>
      <c r="X26" s="107"/>
      <c r="Y26" s="107"/>
      <c r="Z26" s="107"/>
      <c r="AA26" s="107"/>
      <c r="AB26" s="274" t="s">
        <v>649</v>
      </c>
      <c r="AC26" s="355"/>
      <c r="AD26" s="355"/>
      <c r="AE26" s="355"/>
      <c r="AF26" s="101"/>
      <c r="AG26" s="101"/>
      <c r="AH26" s="101"/>
      <c r="AI26" s="101"/>
      <c r="AJ26" s="101"/>
      <c r="AK26" s="101"/>
      <c r="AL26" s="107"/>
      <c r="AM26" s="107"/>
      <c r="AN26" s="107"/>
      <c r="AO26" s="106"/>
      <c r="AP26" s="106"/>
      <c r="AQ26" s="106"/>
      <c r="AR26" s="106"/>
      <c r="AS26" s="106"/>
      <c r="AT26" s="106"/>
      <c r="AU26" s="106"/>
      <c r="AV26" s="106"/>
      <c r="AW26" s="106"/>
      <c r="AX26" s="106"/>
      <c r="AY26" s="106"/>
      <c r="AZ26" s="106"/>
    </row>
    <row r="27" spans="1:52" ht="13.5" thickBot="1" x14ac:dyDescent="0.25">
      <c r="A27" s="7"/>
      <c r="B27" s="7"/>
      <c r="C27" s="71"/>
      <c r="D27" s="72" t="s">
        <v>282</v>
      </c>
      <c r="E27" s="72"/>
      <c r="F27" s="89" t="s">
        <v>283</v>
      </c>
      <c r="G27" s="90">
        <v>1</v>
      </c>
      <c r="H27" s="91" t="s">
        <v>172</v>
      </c>
      <c r="I27" s="73"/>
      <c r="J27" s="73" t="s">
        <v>279</v>
      </c>
      <c r="K27" s="414">
        <v>1</v>
      </c>
      <c r="L27" s="415"/>
      <c r="M27" s="81" t="s">
        <v>278</v>
      </c>
      <c r="N27" s="83" t="s">
        <v>280</v>
      </c>
      <c r="O27" s="72"/>
      <c r="P27" s="80">
        <v>2.25</v>
      </c>
      <c r="Q27" s="81" t="s">
        <v>278</v>
      </c>
      <c r="R27" s="92"/>
      <c r="S27" s="425"/>
      <c r="T27" s="332"/>
      <c r="U27" s="328"/>
      <c r="V27" s="146">
        <v>0.15</v>
      </c>
      <c r="W27" s="145"/>
      <c r="X27" s="145"/>
      <c r="AA27" s="107"/>
      <c r="AB27" s="274" t="s">
        <v>650</v>
      </c>
      <c r="AC27" s="355"/>
      <c r="AD27" s="355"/>
      <c r="AE27" s="355"/>
      <c r="AF27" s="101"/>
      <c r="AG27" s="101"/>
      <c r="AH27" s="101"/>
      <c r="AI27" s="101"/>
      <c r="AJ27" s="101"/>
      <c r="AK27" s="101"/>
      <c r="AL27" s="107"/>
      <c r="AM27" s="107"/>
      <c r="AN27" s="107"/>
      <c r="AO27" s="106"/>
      <c r="AP27" s="106"/>
      <c r="AQ27" s="106"/>
      <c r="AR27" s="106"/>
      <c r="AS27" s="106"/>
      <c r="AT27" s="106"/>
      <c r="AU27" s="106"/>
      <c r="AV27" s="106"/>
      <c r="AW27" s="106"/>
      <c r="AX27" s="106"/>
      <c r="AY27" s="106"/>
      <c r="AZ27" s="106"/>
    </row>
    <row r="28" spans="1:52" ht="13.5" thickBot="1" x14ac:dyDescent="0.25">
      <c r="A28" s="7"/>
      <c r="B28" s="7"/>
      <c r="C28" s="71"/>
      <c r="D28" s="72"/>
      <c r="E28" s="72"/>
      <c r="F28" s="83"/>
      <c r="G28" s="72"/>
      <c r="H28" s="72"/>
      <c r="I28" s="73"/>
      <c r="J28" s="73"/>
      <c r="K28" s="72"/>
      <c r="L28" s="72"/>
      <c r="M28" s="72"/>
      <c r="N28" s="83"/>
      <c r="O28" s="72"/>
      <c r="P28" s="72"/>
      <c r="Q28" s="72"/>
      <c r="R28" s="92"/>
      <c r="S28" s="425"/>
      <c r="T28" s="332"/>
      <c r="U28" s="332"/>
      <c r="V28" s="147"/>
      <c r="W28" s="148"/>
      <c r="X28" s="148"/>
      <c r="Y28" s="149">
        <f>G27*K27*P27</f>
        <v>2.25</v>
      </c>
      <c r="Z28" s="150" t="s">
        <v>171</v>
      </c>
      <c r="AA28" s="107"/>
      <c r="AB28" s="274" t="s">
        <v>651</v>
      </c>
      <c r="AC28" s="355"/>
      <c r="AD28" s="355"/>
      <c r="AE28" s="355"/>
      <c r="AF28" s="101"/>
      <c r="AG28" s="101"/>
      <c r="AH28" s="101"/>
      <c r="AI28" s="101"/>
      <c r="AJ28" s="101"/>
      <c r="AK28" s="101"/>
      <c r="AL28" s="107"/>
      <c r="AM28" s="107"/>
      <c r="AN28" s="107"/>
      <c r="AO28" s="106"/>
      <c r="AP28" s="106"/>
      <c r="AQ28" s="106"/>
      <c r="AR28" s="106"/>
      <c r="AS28" s="106"/>
      <c r="AT28" s="106"/>
      <c r="AU28" s="106"/>
      <c r="AV28" s="106"/>
      <c r="AW28" s="106"/>
      <c r="AX28" s="106"/>
      <c r="AY28" s="106"/>
      <c r="AZ28" s="106"/>
    </row>
    <row r="29" spans="1:52" ht="13.5" thickBot="1" x14ac:dyDescent="0.25">
      <c r="A29" s="7"/>
      <c r="B29" s="7"/>
      <c r="C29" s="71"/>
      <c r="D29" s="72" t="s">
        <v>284</v>
      </c>
      <c r="E29" s="72"/>
      <c r="F29" s="89" t="s">
        <v>283</v>
      </c>
      <c r="G29" s="90">
        <v>1</v>
      </c>
      <c r="H29" s="91" t="s">
        <v>172</v>
      </c>
      <c r="I29" s="73"/>
      <c r="J29" s="73" t="s">
        <v>279</v>
      </c>
      <c r="K29" s="414">
        <v>0.7</v>
      </c>
      <c r="L29" s="415"/>
      <c r="M29" s="81" t="s">
        <v>278</v>
      </c>
      <c r="N29" s="83" t="s">
        <v>280</v>
      </c>
      <c r="O29" s="72"/>
      <c r="P29" s="80">
        <v>2.25</v>
      </c>
      <c r="Q29" s="81" t="s">
        <v>278</v>
      </c>
      <c r="R29" s="92"/>
      <c r="S29" s="425"/>
      <c r="T29" s="327"/>
      <c r="U29" s="332"/>
      <c r="V29" s="145"/>
      <c r="W29" s="145"/>
      <c r="X29" s="145"/>
      <c r="AA29" s="107"/>
      <c r="AB29" s="274" t="s">
        <v>653</v>
      </c>
      <c r="AC29" s="355"/>
      <c r="AD29" s="355"/>
      <c r="AE29" s="355"/>
      <c r="AF29" s="101"/>
      <c r="AG29" s="101"/>
      <c r="AH29" s="101"/>
      <c r="AI29" s="101"/>
      <c r="AJ29" s="101"/>
      <c r="AK29" s="101"/>
      <c r="AL29" s="107"/>
      <c r="AM29" s="107"/>
      <c r="AN29" s="107"/>
      <c r="AO29" s="106"/>
      <c r="AP29" s="106"/>
      <c r="AQ29" s="106"/>
      <c r="AR29" s="106"/>
      <c r="AS29" s="106"/>
      <c r="AT29" s="106"/>
      <c r="AU29" s="106"/>
      <c r="AV29" s="106"/>
      <c r="AW29" s="106"/>
      <c r="AX29" s="106"/>
      <c r="AY29" s="106"/>
      <c r="AZ29" s="106"/>
    </row>
    <row r="30" spans="1:52" ht="13.5" thickBot="1" x14ac:dyDescent="0.25">
      <c r="A30" s="7"/>
      <c r="B30" s="7"/>
      <c r="C30" s="71"/>
      <c r="D30" s="72"/>
      <c r="E30" s="72"/>
      <c r="F30" s="83"/>
      <c r="G30" s="72"/>
      <c r="H30" s="72"/>
      <c r="I30" s="73"/>
      <c r="J30" s="73"/>
      <c r="K30" s="72"/>
      <c r="L30" s="72"/>
      <c r="M30" s="72"/>
      <c r="N30" s="83"/>
      <c r="O30" s="72"/>
      <c r="P30" s="72"/>
      <c r="Q30" s="72"/>
      <c r="R30" s="92"/>
      <c r="S30" s="425"/>
      <c r="T30" s="327"/>
      <c r="U30" s="332"/>
      <c r="V30" s="147"/>
      <c r="W30" s="148"/>
      <c r="X30" s="148"/>
      <c r="Y30" s="149">
        <f>G29*K29*P29</f>
        <v>1.575</v>
      </c>
      <c r="Z30" s="150" t="s">
        <v>171</v>
      </c>
      <c r="AA30" s="107"/>
      <c r="AB30" s="274" t="s">
        <v>654</v>
      </c>
      <c r="AC30" s="355"/>
      <c r="AD30" s="355"/>
      <c r="AE30" s="355"/>
      <c r="AF30" s="101"/>
      <c r="AG30" s="101"/>
      <c r="AH30" s="101"/>
      <c r="AI30" s="101"/>
      <c r="AJ30" s="101"/>
      <c r="AK30" s="101"/>
      <c r="AL30" s="107"/>
      <c r="AM30" s="107"/>
      <c r="AN30" s="107"/>
      <c r="AO30" s="106"/>
      <c r="AP30" s="106"/>
      <c r="AQ30" s="106"/>
      <c r="AR30" s="106"/>
      <c r="AS30" s="106"/>
      <c r="AT30" s="106"/>
      <c r="AU30" s="106"/>
      <c r="AV30" s="106"/>
      <c r="AW30" s="106"/>
      <c r="AX30" s="106"/>
      <c r="AY30" s="106"/>
      <c r="AZ30" s="106"/>
    </row>
    <row r="31" spans="1:52" ht="13.5" thickBot="1" x14ac:dyDescent="0.25">
      <c r="A31" s="7"/>
      <c r="B31" s="7"/>
      <c r="C31" s="71"/>
      <c r="D31" s="72" t="s">
        <v>285</v>
      </c>
      <c r="E31" s="72"/>
      <c r="F31" s="89" t="s">
        <v>283</v>
      </c>
      <c r="G31" s="90">
        <v>1</v>
      </c>
      <c r="H31" s="91" t="s">
        <v>172</v>
      </c>
      <c r="I31" s="73"/>
      <c r="J31" s="73" t="s">
        <v>279</v>
      </c>
      <c r="K31" s="414">
        <v>1.4</v>
      </c>
      <c r="L31" s="415"/>
      <c r="M31" s="81" t="s">
        <v>278</v>
      </c>
      <c r="N31" s="83" t="s">
        <v>280</v>
      </c>
      <c r="O31" s="72"/>
      <c r="P31" s="80">
        <v>2.25</v>
      </c>
      <c r="Q31" s="81" t="s">
        <v>278</v>
      </c>
      <c r="R31" s="92"/>
      <c r="S31" s="426"/>
      <c r="T31" s="328"/>
      <c r="U31" s="332"/>
      <c r="V31" s="145"/>
      <c r="W31" s="145"/>
      <c r="X31" s="145"/>
      <c r="AA31" s="107"/>
      <c r="AB31" s="274" t="s">
        <v>655</v>
      </c>
      <c r="AC31" s="355"/>
      <c r="AD31" s="355"/>
      <c r="AE31" s="355"/>
      <c r="AF31" s="101"/>
      <c r="AG31" s="101"/>
      <c r="AH31" s="101"/>
      <c r="AI31" s="101"/>
      <c r="AJ31" s="101"/>
      <c r="AK31" s="101"/>
      <c r="AL31" s="107"/>
      <c r="AM31" s="107"/>
      <c r="AN31" s="107"/>
      <c r="AO31" s="106"/>
      <c r="AP31" s="106"/>
      <c r="AQ31" s="106"/>
      <c r="AR31" s="106"/>
      <c r="AS31" s="106"/>
      <c r="AT31" s="106"/>
      <c r="AU31" s="106"/>
      <c r="AV31" s="106"/>
      <c r="AW31" s="106"/>
      <c r="AX31" s="106"/>
      <c r="AY31" s="106"/>
      <c r="AZ31" s="106"/>
    </row>
    <row r="32" spans="1:52" ht="13.5" thickBot="1" x14ac:dyDescent="0.25">
      <c r="A32" s="7"/>
      <c r="B32" s="7"/>
      <c r="C32" s="71"/>
      <c r="D32" s="72"/>
      <c r="E32" s="72"/>
      <c r="F32" s="72"/>
      <c r="G32" s="72"/>
      <c r="H32" s="72"/>
      <c r="I32" s="73"/>
      <c r="J32" s="73"/>
      <c r="K32" s="72"/>
      <c r="L32" s="72"/>
      <c r="M32" s="72"/>
      <c r="N32" s="83"/>
      <c r="O32" s="72"/>
      <c r="P32" s="72"/>
      <c r="Q32" s="72"/>
      <c r="R32" s="92"/>
      <c r="S32" s="332"/>
      <c r="T32" s="327"/>
      <c r="U32" s="332"/>
      <c r="V32" s="147">
        <f>-((2*P31)+K31)*$V$27*G31</f>
        <v>-0.88500000000000001</v>
      </c>
      <c r="W32" s="151" t="s">
        <v>171</v>
      </c>
      <c r="X32" s="151"/>
      <c r="Y32" s="149">
        <f>G31*K31*P31</f>
        <v>3.15</v>
      </c>
      <c r="Z32" s="150" t="s">
        <v>171</v>
      </c>
      <c r="AA32" s="107"/>
      <c r="AB32" s="274" t="s">
        <v>656</v>
      </c>
      <c r="AC32" s="355"/>
      <c r="AD32" s="355"/>
      <c r="AE32" s="355"/>
      <c r="AF32" s="101"/>
      <c r="AG32" s="101"/>
      <c r="AH32" s="101"/>
      <c r="AI32" s="101"/>
      <c r="AJ32" s="101"/>
      <c r="AK32" s="101"/>
      <c r="AL32" s="107"/>
      <c r="AM32" s="107"/>
      <c r="AN32" s="107"/>
      <c r="AO32" s="106"/>
      <c r="AP32" s="106"/>
      <c r="AQ32" s="106"/>
      <c r="AR32" s="106"/>
      <c r="AS32" s="106"/>
      <c r="AT32" s="106"/>
      <c r="AU32" s="106"/>
      <c r="AV32" s="106"/>
      <c r="AW32" s="106"/>
      <c r="AX32" s="106"/>
      <c r="AY32" s="106"/>
      <c r="AZ32" s="106"/>
    </row>
    <row r="33" spans="1:52" ht="13.5" thickBot="1" x14ac:dyDescent="0.25">
      <c r="A33" s="7"/>
      <c r="B33" s="7"/>
      <c r="C33" s="71"/>
      <c r="D33" s="72" t="s">
        <v>286</v>
      </c>
      <c r="E33" s="72"/>
      <c r="F33" s="89" t="s">
        <v>283</v>
      </c>
      <c r="G33" s="90">
        <v>1</v>
      </c>
      <c r="H33" s="91" t="s">
        <v>172</v>
      </c>
      <c r="I33" s="73"/>
      <c r="J33" s="73" t="s">
        <v>279</v>
      </c>
      <c r="K33" s="414">
        <v>1.3</v>
      </c>
      <c r="L33" s="415"/>
      <c r="M33" s="81" t="s">
        <v>278</v>
      </c>
      <c r="N33" s="83" t="s">
        <v>280</v>
      </c>
      <c r="O33" s="72"/>
      <c r="P33" s="80">
        <v>1.35</v>
      </c>
      <c r="Q33" s="81" t="s">
        <v>278</v>
      </c>
      <c r="R33" s="92"/>
      <c r="S33" s="332"/>
      <c r="T33" s="328"/>
      <c r="U33" s="332"/>
      <c r="V33" s="145"/>
      <c r="W33" s="145"/>
      <c r="X33" s="145"/>
      <c r="AA33" s="107"/>
      <c r="AB33" s="274" t="s">
        <v>657</v>
      </c>
      <c r="AC33" s="355"/>
      <c r="AD33" s="355"/>
      <c r="AE33" s="355"/>
      <c r="AF33" s="101"/>
      <c r="AG33" s="101"/>
      <c r="AH33" s="101"/>
      <c r="AI33" s="101"/>
      <c r="AJ33" s="101"/>
      <c r="AK33" s="101"/>
      <c r="AL33" s="107"/>
      <c r="AM33" s="107"/>
      <c r="AN33" s="107"/>
      <c r="AO33" s="106"/>
      <c r="AP33" s="106"/>
      <c r="AQ33" s="106"/>
      <c r="AR33" s="106"/>
      <c r="AS33" s="106"/>
      <c r="AT33" s="106"/>
      <c r="AU33" s="106"/>
      <c r="AV33" s="106"/>
      <c r="AW33" s="106"/>
      <c r="AX33" s="106"/>
      <c r="AY33" s="106"/>
      <c r="AZ33" s="106"/>
    </row>
    <row r="34" spans="1:52" ht="13.5" thickBot="1" x14ac:dyDescent="0.25">
      <c r="A34" s="7"/>
      <c r="B34" s="7"/>
      <c r="C34" s="71"/>
      <c r="D34" s="72"/>
      <c r="E34" s="72"/>
      <c r="F34" s="72"/>
      <c r="G34" s="72"/>
      <c r="H34" s="72"/>
      <c r="I34" s="73"/>
      <c r="J34" s="73"/>
      <c r="K34" s="72"/>
      <c r="L34" s="72"/>
      <c r="M34" s="72"/>
      <c r="N34" s="83"/>
      <c r="O34" s="72"/>
      <c r="P34" s="72"/>
      <c r="Q34" s="72"/>
      <c r="R34" s="92"/>
      <c r="S34" s="332"/>
      <c r="T34" s="328"/>
      <c r="U34" s="332"/>
      <c r="V34" s="147">
        <f>-((2*P33)+K33)*$V$27*G33</f>
        <v>-0.6</v>
      </c>
      <c r="W34" s="151" t="s">
        <v>171</v>
      </c>
      <c r="X34" s="151"/>
      <c r="Y34" s="149">
        <f>G33*K33*P33</f>
        <v>1.7550000000000001</v>
      </c>
      <c r="Z34" s="150" t="s">
        <v>171</v>
      </c>
      <c r="AA34" s="107"/>
      <c r="AB34" s="274" t="s">
        <v>658</v>
      </c>
      <c r="AC34" s="355"/>
      <c r="AD34" s="355"/>
      <c r="AE34" s="355"/>
      <c r="AF34" s="101"/>
      <c r="AG34" s="101"/>
      <c r="AH34" s="101"/>
      <c r="AI34" s="101"/>
      <c r="AJ34" s="101"/>
      <c r="AK34" s="101"/>
      <c r="AL34" s="107"/>
      <c r="AM34" s="107"/>
      <c r="AN34" s="107"/>
      <c r="AO34" s="106"/>
      <c r="AP34" s="106"/>
      <c r="AQ34" s="106"/>
      <c r="AR34" s="106"/>
      <c r="AS34" s="106"/>
      <c r="AT34" s="106"/>
      <c r="AU34" s="106"/>
      <c r="AV34" s="106"/>
      <c r="AW34" s="106"/>
      <c r="AX34" s="106"/>
      <c r="AY34" s="106"/>
      <c r="AZ34" s="106"/>
    </row>
    <row r="35" spans="1:52" ht="13.5" thickBot="1" x14ac:dyDescent="0.25">
      <c r="A35" s="7"/>
      <c r="B35" s="7"/>
      <c r="C35" s="71"/>
      <c r="D35" s="72" t="s">
        <v>287</v>
      </c>
      <c r="E35" s="72"/>
      <c r="F35" s="89" t="s">
        <v>283</v>
      </c>
      <c r="G35" s="90">
        <v>1</v>
      </c>
      <c r="H35" s="91" t="s">
        <v>172</v>
      </c>
      <c r="I35" s="73"/>
      <c r="J35" s="73" t="s">
        <v>279</v>
      </c>
      <c r="K35" s="414">
        <v>1.3</v>
      </c>
      <c r="L35" s="415"/>
      <c r="M35" s="81" t="s">
        <v>278</v>
      </c>
      <c r="N35" s="83" t="s">
        <v>280</v>
      </c>
      <c r="O35" s="72"/>
      <c r="P35" s="80">
        <v>1.35</v>
      </c>
      <c r="Q35" s="81" t="s">
        <v>278</v>
      </c>
      <c r="R35" s="92"/>
      <c r="S35" s="327"/>
      <c r="T35" s="328"/>
      <c r="U35" s="332"/>
      <c r="V35" s="145"/>
      <c r="W35" s="145"/>
      <c r="X35" s="145"/>
      <c r="AA35" s="107"/>
      <c r="AB35" s="274" t="s">
        <v>659</v>
      </c>
      <c r="AC35" s="355"/>
      <c r="AD35" s="355"/>
      <c r="AE35" s="355"/>
      <c r="AF35" s="101"/>
      <c r="AG35" s="101"/>
      <c r="AH35" s="101"/>
      <c r="AI35" s="101"/>
      <c r="AJ35" s="101"/>
      <c r="AK35" s="101"/>
      <c r="AL35" s="107"/>
      <c r="AM35" s="107"/>
      <c r="AN35" s="107"/>
      <c r="AO35" s="106"/>
      <c r="AP35" s="106"/>
      <c r="AQ35" s="106"/>
      <c r="AR35" s="106"/>
      <c r="AS35" s="106"/>
      <c r="AT35" s="106"/>
      <c r="AU35" s="106"/>
      <c r="AV35" s="106"/>
      <c r="AW35" s="106"/>
      <c r="AX35" s="106"/>
      <c r="AY35" s="106"/>
      <c r="AZ35" s="106"/>
    </row>
    <row r="36" spans="1:52" ht="13.5" thickBot="1" x14ac:dyDescent="0.25">
      <c r="A36" s="7"/>
      <c r="B36" s="7"/>
      <c r="C36" s="71"/>
      <c r="D36" s="72"/>
      <c r="E36" s="72"/>
      <c r="F36" s="72"/>
      <c r="G36" s="72"/>
      <c r="H36" s="72"/>
      <c r="I36" s="73"/>
      <c r="J36" s="73"/>
      <c r="K36" s="72"/>
      <c r="L36" s="72"/>
      <c r="M36" s="72"/>
      <c r="N36" s="83"/>
      <c r="O36" s="72"/>
      <c r="P36" s="72"/>
      <c r="Q36" s="72"/>
      <c r="R36" s="84"/>
      <c r="S36" s="327"/>
      <c r="T36" s="328"/>
      <c r="U36" s="332"/>
      <c r="V36" s="147">
        <f>-((2*P35)+K35)*$V$27*G35</f>
        <v>-0.6</v>
      </c>
      <c r="W36" s="151" t="s">
        <v>171</v>
      </c>
      <c r="X36" s="151"/>
      <c r="Y36" s="149">
        <f>G35*K35*P35</f>
        <v>1.7550000000000001</v>
      </c>
      <c r="Z36" s="150" t="s">
        <v>171</v>
      </c>
      <c r="AA36" s="107"/>
      <c r="AB36" s="274" t="s">
        <v>660</v>
      </c>
      <c r="AC36" s="355"/>
      <c r="AD36" s="355"/>
      <c r="AE36" s="355"/>
      <c r="AF36" s="101"/>
      <c r="AG36" s="101"/>
      <c r="AH36" s="101"/>
      <c r="AI36" s="101"/>
      <c r="AJ36" s="101"/>
      <c r="AK36" s="101"/>
      <c r="AL36" s="107"/>
      <c r="AM36" s="107"/>
      <c r="AN36" s="107"/>
      <c r="AO36" s="106"/>
      <c r="AP36" s="106"/>
      <c r="AQ36" s="106"/>
      <c r="AR36" s="106"/>
      <c r="AS36" s="106"/>
      <c r="AT36" s="106"/>
      <c r="AU36" s="106"/>
      <c r="AV36" s="106"/>
      <c r="AW36" s="106"/>
      <c r="AX36" s="106"/>
      <c r="AY36" s="106"/>
      <c r="AZ36" s="106"/>
    </row>
    <row r="37" spans="1:52" ht="13.5" thickBot="1" x14ac:dyDescent="0.25">
      <c r="A37" s="7"/>
      <c r="B37" s="7"/>
      <c r="C37" s="71"/>
      <c r="D37" s="72" t="s">
        <v>288</v>
      </c>
      <c r="E37" s="72"/>
      <c r="F37" s="89" t="s">
        <v>283</v>
      </c>
      <c r="G37" s="90">
        <v>1</v>
      </c>
      <c r="H37" s="91" t="s">
        <v>172</v>
      </c>
      <c r="I37" s="73"/>
      <c r="J37" s="73" t="s">
        <v>279</v>
      </c>
      <c r="K37" s="414">
        <v>1.3</v>
      </c>
      <c r="L37" s="415"/>
      <c r="M37" s="81" t="s">
        <v>278</v>
      </c>
      <c r="N37" s="83" t="s">
        <v>280</v>
      </c>
      <c r="O37" s="72"/>
      <c r="P37" s="80">
        <v>1.35</v>
      </c>
      <c r="Q37" s="81" t="s">
        <v>278</v>
      </c>
      <c r="R37" s="84"/>
      <c r="S37" s="328"/>
      <c r="T37" s="328"/>
      <c r="U37" s="327"/>
      <c r="V37" s="145"/>
      <c r="W37" s="145"/>
      <c r="X37" s="145"/>
      <c r="AA37" s="107"/>
      <c r="AB37" s="275"/>
      <c r="AC37" s="356"/>
      <c r="AD37" s="356"/>
      <c r="AE37" s="356"/>
      <c r="AF37" s="101"/>
      <c r="AG37" s="101"/>
      <c r="AH37" s="101"/>
      <c r="AI37" s="101"/>
      <c r="AJ37" s="101"/>
      <c r="AK37" s="101"/>
      <c r="AL37" s="107"/>
      <c r="AM37" s="107"/>
      <c r="AN37" s="107"/>
      <c r="AO37" s="106"/>
      <c r="AP37" s="106"/>
      <c r="AQ37" s="106"/>
      <c r="AR37" s="106"/>
      <c r="AS37" s="106"/>
      <c r="AT37" s="106"/>
      <c r="AU37" s="106"/>
      <c r="AV37" s="106"/>
      <c r="AW37" s="106"/>
      <c r="AX37" s="106"/>
      <c r="AY37" s="106"/>
      <c r="AZ37" s="106"/>
    </row>
    <row r="38" spans="1:52" ht="13.5" thickBot="1" x14ac:dyDescent="0.25">
      <c r="A38" s="7"/>
      <c r="B38" s="7"/>
      <c r="C38" s="71"/>
      <c r="D38" s="72"/>
      <c r="E38" s="72"/>
      <c r="F38" s="72"/>
      <c r="G38" s="72"/>
      <c r="H38" s="72"/>
      <c r="I38" s="73"/>
      <c r="J38" s="73"/>
      <c r="K38" s="72"/>
      <c r="L38" s="72"/>
      <c r="M38" s="72"/>
      <c r="N38" s="72"/>
      <c r="O38" s="72"/>
      <c r="P38" s="72"/>
      <c r="Q38" s="72"/>
      <c r="R38" s="74"/>
      <c r="S38" s="327"/>
      <c r="T38" s="328"/>
      <c r="U38" s="327"/>
      <c r="V38" s="147">
        <f>-((2*P37)+K37)*$V$27*G37</f>
        <v>-0.6</v>
      </c>
      <c r="W38" s="151" t="s">
        <v>171</v>
      </c>
      <c r="X38" s="151"/>
      <c r="Y38" s="149">
        <f>G37*K37*P37</f>
        <v>1.7550000000000001</v>
      </c>
      <c r="Z38" s="150" t="s">
        <v>171</v>
      </c>
      <c r="AA38" s="107"/>
      <c r="AB38" s="356"/>
      <c r="AC38" s="356"/>
      <c r="AD38" s="356"/>
      <c r="AE38" s="356"/>
      <c r="AF38" s="101"/>
      <c r="AG38" s="101"/>
      <c r="AH38" s="101"/>
      <c r="AI38" s="101"/>
      <c r="AJ38" s="101"/>
      <c r="AK38" s="101"/>
      <c r="AL38" s="107"/>
      <c r="AM38" s="107"/>
      <c r="AN38" s="107"/>
      <c r="AO38" s="106"/>
      <c r="AP38" s="106"/>
      <c r="AQ38" s="106"/>
      <c r="AR38" s="106"/>
      <c r="AS38" s="106"/>
      <c r="AT38" s="106"/>
      <c r="AU38" s="106"/>
      <c r="AV38" s="106"/>
      <c r="AW38" s="106"/>
      <c r="AX38" s="106"/>
      <c r="AY38" s="106"/>
      <c r="AZ38" s="106"/>
    </row>
    <row r="39" spans="1:52" ht="13.5" thickBot="1" x14ac:dyDescent="0.25">
      <c r="A39" s="7"/>
      <c r="B39" s="7"/>
      <c r="C39" s="71"/>
      <c r="D39" s="72" t="s">
        <v>289</v>
      </c>
      <c r="E39" s="72"/>
      <c r="F39" s="72"/>
      <c r="G39" s="72"/>
      <c r="H39" s="72"/>
      <c r="I39" s="72"/>
      <c r="J39" s="432"/>
      <c r="K39" s="433"/>
      <c r="L39" s="433"/>
      <c r="M39" s="433"/>
      <c r="N39" s="433"/>
      <c r="O39" s="434"/>
      <c r="P39" s="93">
        <v>0.75</v>
      </c>
      <c r="Q39" s="81" t="s">
        <v>171</v>
      </c>
      <c r="R39" s="84"/>
      <c r="S39" s="328"/>
      <c r="T39" s="328"/>
      <c r="U39" s="328"/>
      <c r="V39" s="145"/>
      <c r="W39" s="145"/>
      <c r="X39" s="145"/>
      <c r="AA39" s="107"/>
      <c r="AB39" s="347"/>
      <c r="AC39" s="347"/>
      <c r="AD39" s="347"/>
      <c r="AE39" s="347"/>
      <c r="AF39" s="101"/>
      <c r="AG39" s="101"/>
      <c r="AH39" s="101"/>
      <c r="AI39" s="101"/>
      <c r="AJ39" s="101"/>
      <c r="AK39" s="101"/>
      <c r="AL39" s="107"/>
      <c r="AM39" s="107"/>
      <c r="AN39" s="107"/>
      <c r="AO39" s="106"/>
      <c r="AP39" s="106"/>
      <c r="AQ39" s="106"/>
      <c r="AR39" s="106"/>
      <c r="AS39" s="106"/>
      <c r="AT39" s="106"/>
      <c r="AU39" s="106"/>
      <c r="AV39" s="106"/>
      <c r="AW39" s="106"/>
      <c r="AX39" s="106"/>
      <c r="AY39" s="106"/>
      <c r="AZ39" s="106"/>
    </row>
    <row r="40" spans="1:52" ht="13.5" thickBot="1" x14ac:dyDescent="0.25">
      <c r="A40" s="7"/>
      <c r="B40" s="7"/>
      <c r="C40" s="71"/>
      <c r="D40" s="72"/>
      <c r="E40" s="72"/>
      <c r="F40" s="72"/>
      <c r="G40" s="72"/>
      <c r="H40" s="72"/>
      <c r="I40" s="72"/>
      <c r="J40" s="72"/>
      <c r="K40" s="72"/>
      <c r="L40" s="72"/>
      <c r="M40" s="72"/>
      <c r="N40" s="72"/>
      <c r="O40" s="72"/>
      <c r="P40" s="72"/>
      <c r="Q40" s="72"/>
      <c r="R40" s="74"/>
      <c r="S40" s="328"/>
      <c r="T40" s="328"/>
      <c r="U40" s="327"/>
      <c r="V40" s="152">
        <f>-P39</f>
        <v>-0.75</v>
      </c>
      <c r="W40" s="153" t="s">
        <v>171</v>
      </c>
      <c r="X40" s="288"/>
      <c r="Y40" s="154"/>
      <c r="Z40" s="154"/>
      <c r="AA40" s="107"/>
      <c r="AB40" s="107"/>
      <c r="AC40" s="107"/>
      <c r="AD40" s="107"/>
      <c r="AE40" s="107"/>
      <c r="AF40" s="101"/>
      <c r="AG40" s="101"/>
      <c r="AH40" s="101"/>
      <c r="AI40" s="101"/>
      <c r="AJ40" s="101"/>
      <c r="AK40" s="101"/>
      <c r="AL40" s="107"/>
      <c r="AM40" s="107"/>
      <c r="AN40" s="107"/>
      <c r="AO40" s="106"/>
      <c r="AP40" s="106"/>
      <c r="AQ40" s="106"/>
      <c r="AR40" s="106"/>
      <c r="AS40" s="106"/>
      <c r="AT40" s="106"/>
      <c r="AU40" s="106"/>
      <c r="AV40" s="106"/>
      <c r="AW40" s="106"/>
      <c r="AX40" s="106"/>
      <c r="AY40" s="106"/>
      <c r="AZ40" s="106"/>
    </row>
    <row r="41" spans="1:52" ht="14.25" thickTop="1" thickBot="1" x14ac:dyDescent="0.25">
      <c r="A41" s="7"/>
      <c r="B41" s="7"/>
      <c r="C41" s="66"/>
      <c r="D41" s="67"/>
      <c r="E41" s="67"/>
      <c r="F41" s="67"/>
      <c r="G41" s="67"/>
      <c r="H41" s="67"/>
      <c r="I41" s="67"/>
      <c r="J41" s="67"/>
      <c r="K41" s="67"/>
      <c r="L41" s="67"/>
      <c r="M41" s="67"/>
      <c r="N41" s="67"/>
      <c r="O41" s="67"/>
      <c r="P41" s="67"/>
      <c r="Q41" s="67"/>
      <c r="R41" s="69"/>
      <c r="S41" s="328"/>
      <c r="T41" s="328"/>
      <c r="U41" s="328"/>
      <c r="V41" s="146">
        <f>SUM(V28:V40)</f>
        <v>-3.4350000000000001</v>
      </c>
      <c r="W41" s="145" t="s">
        <v>171</v>
      </c>
      <c r="X41" s="145"/>
      <c r="Y41" s="313">
        <f>SUM(Y28:Y40)+V41</f>
        <v>8.8050000000000015</v>
      </c>
      <c r="Z41" s="144" t="s">
        <v>171</v>
      </c>
      <c r="AA41" s="107"/>
      <c r="AB41" s="107"/>
      <c r="AC41" s="107"/>
      <c r="AD41" s="107"/>
      <c r="AE41" s="107"/>
      <c r="AF41" s="101"/>
      <c r="AG41" s="101"/>
      <c r="AH41" s="101"/>
      <c r="AI41" s="101"/>
      <c r="AJ41" s="101"/>
      <c r="AK41" s="101"/>
      <c r="AL41" s="107"/>
      <c r="AM41" s="107"/>
      <c r="AN41" s="107"/>
      <c r="AO41" s="106"/>
      <c r="AP41" s="106"/>
      <c r="AQ41" s="106"/>
      <c r="AR41" s="106"/>
      <c r="AS41" s="106"/>
      <c r="AT41" s="106"/>
      <c r="AU41" s="106"/>
      <c r="AV41" s="106"/>
      <c r="AW41" s="106"/>
      <c r="AX41" s="106"/>
      <c r="AY41" s="106"/>
      <c r="AZ41" s="106"/>
    </row>
    <row r="42" spans="1:52" ht="16.5" thickBot="1" x14ac:dyDescent="0.25">
      <c r="A42" s="7"/>
      <c r="B42" s="7"/>
      <c r="C42" s="66"/>
      <c r="D42" s="279" t="s">
        <v>627</v>
      </c>
      <c r="E42" s="279"/>
      <c r="F42" s="429" t="str">
        <f>E19</f>
        <v>Autunno A305 TERRACOTTA</v>
      </c>
      <c r="G42" s="429"/>
      <c r="H42" s="429"/>
      <c r="I42" s="429"/>
      <c r="J42" s="429"/>
      <c r="K42" s="429"/>
      <c r="L42" s="337"/>
      <c r="M42" s="359" t="b">
        <f>Y44</f>
        <v>0</v>
      </c>
      <c r="N42" s="280" t="s">
        <v>670</v>
      </c>
      <c r="O42" s="416">
        <f>AA44</f>
        <v>0</v>
      </c>
      <c r="P42" s="417"/>
      <c r="Q42" s="314" t="s">
        <v>171</v>
      </c>
      <c r="R42" s="95"/>
      <c r="S42" s="328"/>
      <c r="T42" s="328"/>
      <c r="U42" s="431" t="s">
        <v>676</v>
      </c>
      <c r="V42" s="431"/>
      <c r="W42" s="431"/>
      <c r="X42" s="431"/>
      <c r="Y42" s="431"/>
      <c r="Z42" s="431"/>
      <c r="AA42" s="289" t="s">
        <v>677</v>
      </c>
      <c r="AC42" s="107"/>
      <c r="AD42" s="107"/>
      <c r="AE42" s="107"/>
      <c r="AF42" s="101"/>
      <c r="AG42" s="101"/>
      <c r="AH42" s="101"/>
      <c r="AI42" s="101"/>
      <c r="AJ42" s="101"/>
      <c r="AK42" s="101"/>
      <c r="AL42" s="107"/>
      <c r="AM42" s="107"/>
      <c r="AN42" s="107"/>
      <c r="AO42" s="106"/>
      <c r="AP42" s="106"/>
      <c r="AQ42" s="106"/>
      <c r="AR42" s="106"/>
      <c r="AS42" s="106"/>
      <c r="AT42" s="106"/>
      <c r="AU42" s="106"/>
      <c r="AV42" s="106"/>
      <c r="AW42" s="106"/>
      <c r="AX42" s="106"/>
      <c r="AY42" s="106"/>
      <c r="AZ42" s="106"/>
    </row>
    <row r="43" spans="1:52" ht="16.5" thickBot="1" x14ac:dyDescent="0.25">
      <c r="A43" s="7"/>
      <c r="B43" s="7"/>
      <c r="C43" s="66"/>
      <c r="D43" s="259"/>
      <c r="E43" s="259"/>
      <c r="F43" s="259"/>
      <c r="G43" s="260"/>
      <c r="H43" s="260"/>
      <c r="I43" s="94"/>
      <c r="J43" s="336"/>
      <c r="K43" s="259"/>
      <c r="L43" s="337"/>
      <c r="M43" s="334">
        <f>Y45</f>
        <v>0</v>
      </c>
      <c r="N43" s="280" t="s">
        <v>671</v>
      </c>
      <c r="O43" s="420">
        <f>AA45</f>
        <v>0</v>
      </c>
      <c r="P43" s="421"/>
      <c r="Q43" s="315" t="s">
        <v>171</v>
      </c>
      <c r="R43" s="95"/>
      <c r="S43" s="328"/>
      <c r="T43" s="328"/>
      <c r="U43" s="410" t="s">
        <v>276</v>
      </c>
      <c r="V43" s="411"/>
      <c r="W43" s="309" t="s">
        <v>674</v>
      </c>
      <c r="X43" s="310"/>
      <c r="Y43" s="307">
        <f>K19*P19</f>
        <v>0</v>
      </c>
      <c r="Z43" s="308" t="s">
        <v>171</v>
      </c>
      <c r="AA43" s="319">
        <f>SUM(AA44:AA47)</f>
        <v>0</v>
      </c>
      <c r="AB43" s="339">
        <f>SUM(AB44:AB47)</f>
        <v>0</v>
      </c>
      <c r="AC43" s="107"/>
      <c r="AD43" s="107"/>
      <c r="AE43" s="107"/>
      <c r="AF43" s="101"/>
      <c r="AG43" s="101"/>
      <c r="AH43" s="101"/>
      <c r="AI43" s="101"/>
      <c r="AJ43" s="101"/>
      <c r="AK43" s="101"/>
      <c r="AL43" s="107"/>
      <c r="AM43" s="107"/>
      <c r="AN43" s="107"/>
      <c r="AO43" s="106"/>
      <c r="AP43" s="106"/>
      <c r="AQ43" s="106"/>
      <c r="AR43" s="106"/>
      <c r="AS43" s="106"/>
      <c r="AT43" s="106"/>
      <c r="AU43" s="106"/>
      <c r="AV43" s="106"/>
      <c r="AW43" s="106"/>
      <c r="AX43" s="106"/>
      <c r="AY43" s="106"/>
      <c r="AZ43" s="106"/>
    </row>
    <row r="44" spans="1:52" ht="15.75" x14ac:dyDescent="0.2">
      <c r="A44" s="7"/>
      <c r="B44" s="7"/>
      <c r="C44" s="66"/>
      <c r="D44" s="259"/>
      <c r="E44" s="259"/>
      <c r="F44" s="259"/>
      <c r="G44" s="260"/>
      <c r="H44" s="260"/>
      <c r="I44" s="94"/>
      <c r="J44" s="259"/>
      <c r="K44" s="259"/>
      <c r="L44" s="337"/>
      <c r="M44" s="334">
        <f>Y46</f>
        <v>0</v>
      </c>
      <c r="N44" s="280" t="s">
        <v>672</v>
      </c>
      <c r="O44" s="420">
        <f>AA46</f>
        <v>0</v>
      </c>
      <c r="P44" s="421"/>
      <c r="Q44" s="315" t="s">
        <v>171</v>
      </c>
      <c r="R44" s="95"/>
      <c r="S44" s="328"/>
      <c r="T44" s="328"/>
      <c r="U44" s="290" t="s">
        <v>675</v>
      </c>
      <c r="V44" s="291">
        <v>10</v>
      </c>
      <c r="W44" s="281"/>
      <c r="X44" s="282"/>
      <c r="Y44" s="302" t="b">
        <f>IF(Y43&gt;V6,ROUNDDOWN(Y43/V6,0))</f>
        <v>0</v>
      </c>
      <c r="Z44" s="303" t="s">
        <v>172</v>
      </c>
      <c r="AA44" s="311">
        <f>Y44*V6</f>
        <v>0</v>
      </c>
      <c r="AB44" s="155">
        <f>Y44*$AA$6</f>
        <v>0</v>
      </c>
      <c r="AC44" s="107"/>
      <c r="AD44" s="107"/>
      <c r="AE44" s="107"/>
      <c r="AF44" s="101"/>
      <c r="AG44" s="101"/>
      <c r="AH44" s="101"/>
      <c r="AI44" s="101"/>
      <c r="AJ44" s="101"/>
      <c r="AK44" s="101"/>
      <c r="AL44" s="107"/>
      <c r="AM44" s="107"/>
      <c r="AN44" s="107"/>
      <c r="AO44" s="106"/>
      <c r="AP44" s="106"/>
      <c r="AQ44" s="106"/>
      <c r="AR44" s="106"/>
      <c r="AS44" s="106"/>
      <c r="AT44" s="106"/>
      <c r="AU44" s="106"/>
      <c r="AV44" s="106"/>
      <c r="AW44" s="106"/>
      <c r="AX44" s="106"/>
      <c r="AY44" s="106"/>
      <c r="AZ44" s="106"/>
    </row>
    <row r="45" spans="1:52" ht="16.5" thickBot="1" x14ac:dyDescent="0.25">
      <c r="A45" s="7"/>
      <c r="B45" s="7"/>
      <c r="C45" s="66"/>
      <c r="D45" s="259"/>
      <c r="E45" s="259"/>
      <c r="F45" s="259"/>
      <c r="G45" s="260"/>
      <c r="H45" s="260"/>
      <c r="I45" s="94"/>
      <c r="J45" s="259"/>
      <c r="K45" s="259"/>
      <c r="L45" s="337"/>
      <c r="M45" s="335">
        <f>Y47</f>
        <v>0</v>
      </c>
      <c r="N45" s="280" t="s">
        <v>673</v>
      </c>
      <c r="O45" s="422">
        <f>AA47</f>
        <v>0</v>
      </c>
      <c r="P45" s="423"/>
      <c r="Q45" s="316" t="s">
        <v>171</v>
      </c>
      <c r="R45" s="95"/>
      <c r="S45" s="328"/>
      <c r="T45" s="328"/>
      <c r="U45" s="292" t="s">
        <v>675</v>
      </c>
      <c r="V45" s="293">
        <v>2.5</v>
      </c>
      <c r="W45" s="296">
        <f>Y43-AA44</f>
        <v>0</v>
      </c>
      <c r="X45" s="297" t="s">
        <v>171</v>
      </c>
      <c r="Y45" s="304">
        <f>IF(W45&gt;V5,ROUNDDOWN(W45/V5,0),0)</f>
        <v>0</v>
      </c>
      <c r="Z45" s="305" t="s">
        <v>172</v>
      </c>
      <c r="AA45" s="311">
        <f>Y45*V5</f>
        <v>0</v>
      </c>
      <c r="AB45" s="155">
        <f>Y45*$AA$5</f>
        <v>0</v>
      </c>
      <c r="AC45" s="107"/>
      <c r="AD45" s="107"/>
      <c r="AE45" s="107"/>
      <c r="AF45" s="101"/>
      <c r="AG45" s="101"/>
      <c r="AH45" s="101"/>
      <c r="AI45" s="101"/>
      <c r="AJ45" s="101"/>
      <c r="AK45" s="101"/>
      <c r="AL45" s="107"/>
      <c r="AM45" s="107"/>
      <c r="AN45" s="107"/>
      <c r="AO45" s="106"/>
      <c r="AP45" s="106"/>
      <c r="AQ45" s="106"/>
      <c r="AR45" s="106"/>
      <c r="AS45" s="106"/>
      <c r="AT45" s="106"/>
      <c r="AU45" s="106"/>
      <c r="AV45" s="106"/>
      <c r="AW45" s="106"/>
      <c r="AX45" s="106"/>
      <c r="AY45" s="106"/>
      <c r="AZ45" s="106"/>
    </row>
    <row r="46" spans="1:52" x14ac:dyDescent="0.2">
      <c r="A46" s="7"/>
      <c r="B46" s="7"/>
      <c r="C46" s="66"/>
      <c r="D46" s="67"/>
      <c r="E46" s="67"/>
      <c r="F46" s="67"/>
      <c r="G46" s="67"/>
      <c r="H46" s="67"/>
      <c r="I46" s="67"/>
      <c r="J46" s="67"/>
      <c r="K46" s="67"/>
      <c r="L46" s="67"/>
      <c r="M46" s="67"/>
      <c r="N46" s="67"/>
      <c r="O46" s="418">
        <f>AB43*$V$59</f>
        <v>0</v>
      </c>
      <c r="P46" s="419"/>
      <c r="Q46" s="344" t="s">
        <v>688</v>
      </c>
      <c r="R46" s="95"/>
      <c r="S46" s="328"/>
      <c r="T46" s="328"/>
      <c r="U46" s="292" t="s">
        <v>675</v>
      </c>
      <c r="V46" s="293">
        <v>1</v>
      </c>
      <c r="W46" s="298">
        <f>Y43-(SUM(AA44:AA45))</f>
        <v>0</v>
      </c>
      <c r="X46" s="299" t="s">
        <v>171</v>
      </c>
      <c r="Y46" s="304">
        <f>IF(W46&gt;V4,ROUNDDOWN(W46/V4,0),0)</f>
        <v>0</v>
      </c>
      <c r="Z46" s="305" t="s">
        <v>172</v>
      </c>
      <c r="AA46" s="311">
        <f>Y46*V4</f>
        <v>0</v>
      </c>
      <c r="AB46" s="155">
        <f>Y46*$AA$4</f>
        <v>0</v>
      </c>
      <c r="AC46" s="107"/>
      <c r="AD46" s="107"/>
      <c r="AE46" s="107"/>
      <c r="AF46" s="101"/>
      <c r="AG46" s="101"/>
      <c r="AH46" s="101"/>
      <c r="AI46" s="101"/>
      <c r="AJ46" s="101"/>
      <c r="AK46" s="101"/>
      <c r="AL46" s="107"/>
      <c r="AM46" s="107"/>
      <c r="AN46" s="107"/>
      <c r="AO46" s="106"/>
      <c r="AP46" s="106"/>
      <c r="AQ46" s="106"/>
      <c r="AR46" s="106"/>
      <c r="AS46" s="106"/>
      <c r="AT46" s="106"/>
      <c r="AU46" s="106"/>
      <c r="AV46" s="106"/>
      <c r="AW46" s="106"/>
      <c r="AX46" s="106"/>
      <c r="AY46" s="106"/>
      <c r="AZ46" s="106"/>
    </row>
    <row r="47" spans="1:52" ht="13.5" thickBot="1" x14ac:dyDescent="0.25">
      <c r="A47" s="7"/>
      <c r="B47" s="7"/>
      <c r="C47" s="66"/>
      <c r="D47" s="67"/>
      <c r="E47" s="67"/>
      <c r="F47" s="67"/>
      <c r="G47" s="67"/>
      <c r="H47" s="67"/>
      <c r="I47" s="67"/>
      <c r="J47" s="67"/>
      <c r="K47" s="67"/>
      <c r="L47" s="67"/>
      <c r="M47" s="67"/>
      <c r="N47" s="67"/>
      <c r="O47" s="67"/>
      <c r="P47" s="67"/>
      <c r="Q47" s="67"/>
      <c r="R47" s="95"/>
      <c r="S47" s="328"/>
      <c r="T47" s="328"/>
      <c r="U47" s="294" t="s">
        <v>675</v>
      </c>
      <c r="V47" s="295">
        <v>0.125</v>
      </c>
      <c r="W47" s="300">
        <f>Y43-(SUM(AA44:AA46))</f>
        <v>0</v>
      </c>
      <c r="X47" s="301" t="s">
        <v>171</v>
      </c>
      <c r="Y47" s="306">
        <f>IF(W47&gt;0,ROUNDUP(W47/V3,0),0)</f>
        <v>0</v>
      </c>
      <c r="Z47" s="286" t="s">
        <v>172</v>
      </c>
      <c r="AA47" s="312">
        <f>Y47*V3</f>
        <v>0</v>
      </c>
      <c r="AB47" s="155">
        <f>Y47*$AA$3</f>
        <v>0</v>
      </c>
      <c r="AC47" s="107"/>
      <c r="AD47" s="107"/>
      <c r="AE47" s="107"/>
      <c r="AF47" s="101"/>
      <c r="AG47" s="101"/>
      <c r="AH47" s="101"/>
      <c r="AI47" s="101"/>
      <c r="AJ47" s="101"/>
      <c r="AK47" s="101"/>
      <c r="AL47" s="107"/>
      <c r="AM47" s="107"/>
      <c r="AN47" s="107"/>
      <c r="AO47" s="106"/>
      <c r="AP47" s="106"/>
      <c r="AQ47" s="106"/>
      <c r="AR47" s="106"/>
      <c r="AS47" s="106"/>
      <c r="AT47" s="106"/>
      <c r="AU47" s="106"/>
      <c r="AV47" s="106"/>
      <c r="AW47" s="106"/>
      <c r="AX47" s="106"/>
      <c r="AY47" s="106"/>
      <c r="AZ47" s="106"/>
    </row>
    <row r="48" spans="1:52" ht="16.5" thickBot="1" x14ac:dyDescent="0.25">
      <c r="A48" s="7"/>
      <c r="B48" s="7"/>
      <c r="C48" s="66"/>
      <c r="D48" s="465" t="s">
        <v>680</v>
      </c>
      <c r="E48" s="465"/>
      <c r="F48" s="430" t="str">
        <f>E21</f>
        <v>Inverno I401 GRIS ROUGE</v>
      </c>
      <c r="G48" s="430"/>
      <c r="H48" s="430"/>
      <c r="I48" s="430"/>
      <c r="J48" s="430"/>
      <c r="K48" s="430"/>
      <c r="L48" s="337"/>
      <c r="M48" s="333">
        <f>Y49</f>
        <v>0</v>
      </c>
      <c r="N48" s="280" t="s">
        <v>670</v>
      </c>
      <c r="O48" s="416">
        <f>AA49</f>
        <v>0</v>
      </c>
      <c r="P48" s="417"/>
      <c r="Q48" s="314" t="s">
        <v>171</v>
      </c>
      <c r="R48" s="95"/>
      <c r="S48" s="328"/>
      <c r="T48" s="328"/>
      <c r="U48" s="410" t="s">
        <v>678</v>
      </c>
      <c r="V48" s="411"/>
      <c r="W48" s="309" t="s">
        <v>674</v>
      </c>
      <c r="X48" s="310"/>
      <c r="Y48" s="307">
        <f>K21*P21</f>
        <v>0</v>
      </c>
      <c r="Z48" s="308" t="s">
        <v>171</v>
      </c>
      <c r="AA48" s="319">
        <f>SUM(AA49:AA52)</f>
        <v>0</v>
      </c>
      <c r="AB48" s="339">
        <f>SUM(AB49:AB52)</f>
        <v>0</v>
      </c>
      <c r="AC48" s="107"/>
      <c r="AD48" s="107"/>
      <c r="AE48" s="107"/>
      <c r="AF48" s="101"/>
      <c r="AG48" s="101"/>
      <c r="AH48" s="101"/>
      <c r="AI48" s="101"/>
      <c r="AJ48" s="101"/>
      <c r="AK48" s="101"/>
      <c r="AL48" s="107"/>
      <c r="AM48" s="107"/>
      <c r="AN48" s="107"/>
      <c r="AO48" s="106"/>
      <c r="AP48" s="106"/>
      <c r="AQ48" s="106"/>
      <c r="AR48" s="106"/>
      <c r="AS48" s="106"/>
      <c r="AT48" s="106"/>
      <c r="AU48" s="106"/>
      <c r="AV48" s="106"/>
      <c r="AW48" s="106"/>
      <c r="AX48" s="106"/>
      <c r="AY48" s="106"/>
      <c r="AZ48" s="106"/>
    </row>
    <row r="49" spans="1:52" ht="15.75" x14ac:dyDescent="0.2">
      <c r="A49" s="7"/>
      <c r="B49" s="7"/>
      <c r="C49" s="66"/>
      <c r="D49" s="259"/>
      <c r="E49" s="259"/>
      <c r="F49" s="259"/>
      <c r="G49" s="260"/>
      <c r="H49" s="260"/>
      <c r="I49" s="94"/>
      <c r="J49" s="96"/>
      <c r="K49" s="259"/>
      <c r="L49" s="337"/>
      <c r="M49" s="334">
        <f>Y50</f>
        <v>0</v>
      </c>
      <c r="N49" s="280" t="s">
        <v>671</v>
      </c>
      <c r="O49" s="420">
        <f>AA50</f>
        <v>0</v>
      </c>
      <c r="P49" s="421"/>
      <c r="Q49" s="315" t="s">
        <v>171</v>
      </c>
      <c r="R49" s="95"/>
      <c r="S49" s="328"/>
      <c r="T49" s="328"/>
      <c r="U49" s="290" t="s">
        <v>675</v>
      </c>
      <c r="V49" s="291">
        <v>10</v>
      </c>
      <c r="W49" s="281"/>
      <c r="X49" s="282"/>
      <c r="Y49" s="302">
        <f>IF(Y48&gt;V6,ROUNDDOWN(Y48/V6,0),0)</f>
        <v>0</v>
      </c>
      <c r="Z49" s="303" t="s">
        <v>172</v>
      </c>
      <c r="AA49" s="311">
        <f>Y49*V6</f>
        <v>0</v>
      </c>
      <c r="AB49" s="155">
        <f>Y49*$AA$6</f>
        <v>0</v>
      </c>
      <c r="AC49" s="107"/>
      <c r="AD49" s="107"/>
      <c r="AE49" s="107"/>
      <c r="AF49" s="101"/>
      <c r="AG49" s="101"/>
      <c r="AH49" s="101"/>
      <c r="AI49" s="101"/>
      <c r="AJ49" s="101"/>
      <c r="AK49" s="101"/>
      <c r="AL49" s="107"/>
      <c r="AM49" s="107"/>
      <c r="AN49" s="107"/>
      <c r="AO49" s="106"/>
      <c r="AP49" s="106"/>
      <c r="AQ49" s="106"/>
      <c r="AR49" s="106"/>
      <c r="AS49" s="106"/>
      <c r="AT49" s="106"/>
      <c r="AU49" s="106"/>
      <c r="AV49" s="106"/>
      <c r="AW49" s="106"/>
      <c r="AX49" s="106"/>
      <c r="AY49" s="106"/>
      <c r="AZ49" s="106"/>
    </row>
    <row r="50" spans="1:52" ht="15.75" x14ac:dyDescent="0.2">
      <c r="A50" s="7"/>
      <c r="B50" s="7"/>
      <c r="C50" s="66"/>
      <c r="D50" s="259"/>
      <c r="E50" s="259"/>
      <c r="F50" s="259"/>
      <c r="G50" s="260"/>
      <c r="H50" s="260"/>
      <c r="I50" s="94"/>
      <c r="J50" s="96"/>
      <c r="K50" s="259"/>
      <c r="L50" s="337"/>
      <c r="M50" s="334">
        <f>Y51</f>
        <v>0</v>
      </c>
      <c r="N50" s="280" t="s">
        <v>672</v>
      </c>
      <c r="O50" s="420">
        <f>AA51</f>
        <v>0</v>
      </c>
      <c r="P50" s="421"/>
      <c r="Q50" s="315" t="s">
        <v>171</v>
      </c>
      <c r="R50" s="95"/>
      <c r="S50" s="328"/>
      <c r="T50" s="328"/>
      <c r="U50" s="292" t="s">
        <v>675</v>
      </c>
      <c r="V50" s="293">
        <v>2.5</v>
      </c>
      <c r="W50" s="296">
        <f>Y48-AA49</f>
        <v>0</v>
      </c>
      <c r="X50" s="297" t="s">
        <v>171</v>
      </c>
      <c r="Y50" s="304">
        <f>IF(W50&gt;V5,ROUNDDOWN(W50/V5,0),0)</f>
        <v>0</v>
      </c>
      <c r="Z50" s="305" t="s">
        <v>172</v>
      </c>
      <c r="AA50" s="311">
        <f>Y50*V5</f>
        <v>0</v>
      </c>
      <c r="AB50" s="155">
        <f>Y50*$AA$5</f>
        <v>0</v>
      </c>
      <c r="AC50" s="107"/>
      <c r="AD50" s="107"/>
      <c r="AE50" s="107"/>
      <c r="AF50" s="101"/>
      <c r="AG50" s="101"/>
      <c r="AH50" s="101"/>
      <c r="AI50" s="101"/>
      <c r="AJ50" s="101"/>
      <c r="AK50" s="101"/>
      <c r="AL50" s="107"/>
      <c r="AM50" s="107"/>
      <c r="AN50" s="107"/>
      <c r="AO50" s="106"/>
      <c r="AP50" s="106"/>
      <c r="AQ50" s="106"/>
      <c r="AR50" s="106"/>
      <c r="AS50" s="106"/>
      <c r="AT50" s="106"/>
      <c r="AU50" s="106"/>
      <c r="AV50" s="106"/>
      <c r="AW50" s="106"/>
      <c r="AX50" s="106"/>
      <c r="AY50" s="106"/>
      <c r="AZ50" s="106"/>
    </row>
    <row r="51" spans="1:52" ht="16.5" thickBot="1" x14ac:dyDescent="0.25">
      <c r="A51" s="7"/>
      <c r="B51" s="7"/>
      <c r="C51" s="66"/>
      <c r="D51" s="259"/>
      <c r="E51" s="259"/>
      <c r="F51" s="259"/>
      <c r="G51" s="260"/>
      <c r="H51" s="260"/>
      <c r="I51" s="94"/>
      <c r="J51" s="96"/>
      <c r="K51" s="259"/>
      <c r="L51" s="337"/>
      <c r="M51" s="335">
        <f>Y52</f>
        <v>0</v>
      </c>
      <c r="N51" s="280" t="s">
        <v>673</v>
      </c>
      <c r="O51" s="422">
        <f>AA52</f>
        <v>0</v>
      </c>
      <c r="P51" s="423"/>
      <c r="Q51" s="316" t="s">
        <v>171</v>
      </c>
      <c r="R51" s="95"/>
      <c r="S51" s="328"/>
      <c r="T51" s="328"/>
      <c r="U51" s="292" t="s">
        <v>675</v>
      </c>
      <c r="V51" s="293">
        <v>1</v>
      </c>
      <c r="W51" s="298">
        <f>Y48-(SUM(AA49:AA50))</f>
        <v>0</v>
      </c>
      <c r="X51" s="299" t="s">
        <v>171</v>
      </c>
      <c r="Y51" s="304">
        <f>IF(W51&gt;V4,ROUNDDOWN(W51/V4,0),0)</f>
        <v>0</v>
      </c>
      <c r="Z51" s="305" t="s">
        <v>172</v>
      </c>
      <c r="AA51" s="311">
        <f>Y51*V4</f>
        <v>0</v>
      </c>
      <c r="AB51" s="155">
        <f>Y51*$AA$4</f>
        <v>0</v>
      </c>
      <c r="AC51" s="107"/>
      <c r="AD51" s="107"/>
      <c r="AE51" s="107"/>
      <c r="AF51" s="101"/>
      <c r="AG51" s="101"/>
      <c r="AH51" s="101"/>
      <c r="AI51" s="101"/>
      <c r="AJ51" s="101"/>
      <c r="AK51" s="101"/>
      <c r="AL51" s="107"/>
      <c r="AM51" s="107"/>
      <c r="AN51" s="107"/>
      <c r="AO51" s="106"/>
      <c r="AP51" s="106"/>
      <c r="AQ51" s="106"/>
      <c r="AR51" s="106"/>
      <c r="AS51" s="106"/>
      <c r="AT51" s="106"/>
      <c r="AU51" s="106"/>
      <c r="AV51" s="106"/>
      <c r="AW51" s="106"/>
      <c r="AX51" s="106"/>
      <c r="AY51" s="106"/>
      <c r="AZ51" s="106"/>
    </row>
    <row r="52" spans="1:52" ht="16.5" thickBot="1" x14ac:dyDescent="0.25">
      <c r="A52" s="106"/>
      <c r="B52" s="7"/>
      <c r="C52" s="66"/>
      <c r="D52" s="261"/>
      <c r="E52" s="261"/>
      <c r="F52" s="261"/>
      <c r="G52" s="260"/>
      <c r="H52" s="260"/>
      <c r="I52" s="94"/>
      <c r="J52" s="96"/>
      <c r="K52" s="261"/>
      <c r="L52" s="337"/>
      <c r="M52" s="261"/>
      <c r="N52" s="261"/>
      <c r="O52" s="418">
        <f>AB48*$V$59</f>
        <v>0</v>
      </c>
      <c r="P52" s="419"/>
      <c r="Q52" s="344" t="s">
        <v>688</v>
      </c>
      <c r="R52" s="95"/>
      <c r="S52" s="328"/>
      <c r="T52" s="328"/>
      <c r="U52" s="294" t="s">
        <v>675</v>
      </c>
      <c r="V52" s="295">
        <v>0.125</v>
      </c>
      <c r="W52" s="300">
        <f>Y48-(SUM(AA49:AA51))</f>
        <v>0</v>
      </c>
      <c r="X52" s="301" t="s">
        <v>171</v>
      </c>
      <c r="Y52" s="306">
        <f>IF(W52&gt;0,ROUNDUP(W52/V3,0),0)</f>
        <v>0</v>
      </c>
      <c r="Z52" s="286" t="s">
        <v>172</v>
      </c>
      <c r="AA52" s="312">
        <f>Y52*V3</f>
        <v>0</v>
      </c>
      <c r="AB52" s="155">
        <f>Y52*$AA$3</f>
        <v>0</v>
      </c>
      <c r="AC52" s="107"/>
      <c r="AD52" s="107"/>
      <c r="AE52" s="107"/>
      <c r="AF52" s="101"/>
      <c r="AG52" s="101"/>
      <c r="AH52" s="101"/>
      <c r="AI52" s="101"/>
      <c r="AJ52" s="101"/>
      <c r="AK52" s="101"/>
      <c r="AL52" s="107"/>
      <c r="AM52" s="107"/>
      <c r="AN52" s="107"/>
      <c r="AO52" s="106"/>
      <c r="AP52" s="106"/>
      <c r="AQ52" s="106"/>
      <c r="AR52" s="106"/>
      <c r="AS52" s="106"/>
      <c r="AT52" s="106"/>
      <c r="AU52" s="106"/>
      <c r="AV52" s="106"/>
      <c r="AW52" s="106"/>
      <c r="AX52" s="106"/>
      <c r="AY52" s="106"/>
      <c r="AZ52" s="106"/>
    </row>
    <row r="53" spans="1:52" ht="13.5" thickBot="1" x14ac:dyDescent="0.25">
      <c r="A53" s="7"/>
      <c r="B53" s="7"/>
      <c r="C53" s="66"/>
      <c r="D53" s="67"/>
      <c r="E53" s="67"/>
      <c r="F53" s="67"/>
      <c r="G53" s="67"/>
      <c r="H53" s="67"/>
      <c r="I53" s="67"/>
      <c r="J53" s="67"/>
      <c r="K53" s="67"/>
      <c r="L53" s="67"/>
      <c r="M53" s="67"/>
      <c r="N53" s="67"/>
      <c r="O53" s="67"/>
      <c r="P53" s="67"/>
      <c r="Q53" s="67"/>
      <c r="R53" s="95"/>
      <c r="S53" s="328"/>
      <c r="T53" s="328"/>
      <c r="U53" s="410" t="s">
        <v>679</v>
      </c>
      <c r="V53" s="411"/>
      <c r="W53" s="309" t="s">
        <v>674</v>
      </c>
      <c r="X53" s="310"/>
      <c r="Y53" s="307">
        <f>(K23*P23)-Y66</f>
        <v>0</v>
      </c>
      <c r="Z53" s="308" t="s">
        <v>171</v>
      </c>
      <c r="AA53" s="319">
        <f>SUM(AA54:AA57)</f>
        <v>0</v>
      </c>
      <c r="AB53" s="339">
        <f>SUM(AB54:AB57)</f>
        <v>0</v>
      </c>
      <c r="AC53" s="107"/>
      <c r="AD53" s="107"/>
      <c r="AE53" s="107"/>
      <c r="AF53" s="101"/>
      <c r="AG53" s="101"/>
      <c r="AH53" s="101"/>
      <c r="AI53" s="101"/>
      <c r="AJ53" s="101"/>
      <c r="AK53" s="101"/>
      <c r="AL53" s="107"/>
      <c r="AM53" s="107"/>
      <c r="AN53" s="107"/>
      <c r="AO53" s="106"/>
      <c r="AP53" s="106"/>
      <c r="AQ53" s="106"/>
      <c r="AR53" s="106"/>
      <c r="AS53" s="106"/>
      <c r="AT53" s="106"/>
      <c r="AU53" s="106"/>
      <c r="AV53" s="106"/>
      <c r="AW53" s="106"/>
      <c r="AX53" s="106"/>
      <c r="AY53" s="106"/>
      <c r="AZ53" s="106"/>
    </row>
    <row r="54" spans="1:52" ht="15.75" x14ac:dyDescent="0.2">
      <c r="A54" s="7"/>
      <c r="B54" s="7"/>
      <c r="C54" s="66"/>
      <c r="D54" s="465" t="s">
        <v>681</v>
      </c>
      <c r="E54" s="465"/>
      <c r="F54" s="430" t="str">
        <f>E23</f>
        <v>Autunno A302 ACAJOU</v>
      </c>
      <c r="G54" s="430"/>
      <c r="H54" s="430"/>
      <c r="I54" s="430"/>
      <c r="J54" s="430"/>
      <c r="K54" s="430"/>
      <c r="L54" s="337"/>
      <c r="M54" s="333">
        <f>Y54</f>
        <v>0</v>
      </c>
      <c r="N54" s="280" t="s">
        <v>670</v>
      </c>
      <c r="O54" s="416">
        <f>AA54</f>
        <v>0</v>
      </c>
      <c r="P54" s="417"/>
      <c r="Q54" s="314" t="s">
        <v>171</v>
      </c>
      <c r="R54" s="95"/>
      <c r="S54" s="328"/>
      <c r="T54" s="328"/>
      <c r="U54" s="290" t="s">
        <v>675</v>
      </c>
      <c r="V54" s="291">
        <v>10</v>
      </c>
      <c r="W54" s="281"/>
      <c r="X54" s="282"/>
      <c r="Y54" s="302">
        <f>IF(Y53&gt;V6,ROUNDDOWN(Y53/V6,0),0)</f>
        <v>0</v>
      </c>
      <c r="Z54" s="303" t="s">
        <v>172</v>
      </c>
      <c r="AA54" s="311">
        <f>Y54*V6</f>
        <v>0</v>
      </c>
      <c r="AB54" s="155">
        <f>Y54*$AA$6</f>
        <v>0</v>
      </c>
      <c r="AC54" s="107"/>
      <c r="AD54" s="107"/>
      <c r="AE54" s="107"/>
      <c r="AF54" s="101"/>
      <c r="AG54" s="101"/>
      <c r="AH54" s="101"/>
      <c r="AI54" s="101"/>
      <c r="AJ54" s="101"/>
      <c r="AK54" s="101"/>
      <c r="AL54" s="107"/>
      <c r="AM54" s="107"/>
      <c r="AN54" s="107"/>
      <c r="AO54" s="106"/>
      <c r="AP54" s="106"/>
      <c r="AQ54" s="106"/>
      <c r="AR54" s="106"/>
      <c r="AS54" s="106"/>
      <c r="AT54" s="106"/>
      <c r="AU54" s="106"/>
      <c r="AV54" s="106"/>
      <c r="AW54" s="106"/>
      <c r="AX54" s="106"/>
      <c r="AY54" s="106"/>
      <c r="AZ54" s="106"/>
    </row>
    <row r="55" spans="1:52" ht="15.75" x14ac:dyDescent="0.2">
      <c r="A55" s="7"/>
      <c r="B55" s="7"/>
      <c r="C55" s="66"/>
      <c r="D55" s="259"/>
      <c r="E55" s="259"/>
      <c r="F55" s="259"/>
      <c r="G55" s="260"/>
      <c r="H55" s="260"/>
      <c r="I55" s="94"/>
      <c r="J55" s="96"/>
      <c r="K55" s="259"/>
      <c r="L55" s="337"/>
      <c r="M55" s="334">
        <f>Y55</f>
        <v>0</v>
      </c>
      <c r="N55" s="280" t="s">
        <v>671</v>
      </c>
      <c r="O55" s="420">
        <f>AA55</f>
        <v>0</v>
      </c>
      <c r="P55" s="421"/>
      <c r="Q55" s="315" t="s">
        <v>171</v>
      </c>
      <c r="R55" s="95"/>
      <c r="S55" s="328"/>
      <c r="T55" s="328"/>
      <c r="U55" s="292" t="s">
        <v>675</v>
      </c>
      <c r="V55" s="293">
        <v>2.5</v>
      </c>
      <c r="W55" s="296">
        <f>Y53-AA54</f>
        <v>0</v>
      </c>
      <c r="X55" s="297" t="s">
        <v>171</v>
      </c>
      <c r="Y55" s="304">
        <f>IF(W55&gt;V5,ROUNDDOWN(W55/V5,0),0)</f>
        <v>0</v>
      </c>
      <c r="Z55" s="305" t="s">
        <v>172</v>
      </c>
      <c r="AA55" s="311">
        <f>Y55*V5</f>
        <v>0</v>
      </c>
      <c r="AB55" s="155">
        <f>Y55*$AA$5</f>
        <v>0</v>
      </c>
      <c r="AC55" s="107"/>
      <c r="AD55" s="107"/>
      <c r="AE55" s="107"/>
      <c r="AF55" s="101"/>
      <c r="AG55" s="101"/>
      <c r="AH55" s="101"/>
      <c r="AI55" s="101"/>
      <c r="AJ55" s="101"/>
      <c r="AK55" s="101"/>
      <c r="AL55" s="107"/>
      <c r="AM55" s="107"/>
      <c r="AN55" s="107"/>
      <c r="AO55" s="106"/>
      <c r="AP55" s="106"/>
      <c r="AQ55" s="106"/>
      <c r="AR55" s="106"/>
      <c r="AS55" s="106"/>
      <c r="AT55" s="106"/>
      <c r="AU55" s="106"/>
      <c r="AV55" s="106"/>
      <c r="AW55" s="106"/>
      <c r="AX55" s="106"/>
      <c r="AY55" s="106"/>
      <c r="AZ55" s="106"/>
    </row>
    <row r="56" spans="1:52" ht="15.75" x14ac:dyDescent="0.2">
      <c r="A56" s="7"/>
      <c r="B56" s="7"/>
      <c r="C56" s="66"/>
      <c r="D56" s="259"/>
      <c r="E56" s="259"/>
      <c r="F56" s="259"/>
      <c r="G56" s="260"/>
      <c r="H56" s="260"/>
      <c r="I56" s="94"/>
      <c r="J56" s="96"/>
      <c r="K56" s="259"/>
      <c r="L56" s="337"/>
      <c r="M56" s="334">
        <f>Y56</f>
        <v>0</v>
      </c>
      <c r="N56" s="280" t="s">
        <v>672</v>
      </c>
      <c r="O56" s="420">
        <f>AA56</f>
        <v>0</v>
      </c>
      <c r="P56" s="421"/>
      <c r="Q56" s="315" t="s">
        <v>171</v>
      </c>
      <c r="R56" s="95"/>
      <c r="S56" s="328"/>
      <c r="T56" s="328"/>
      <c r="U56" s="292" t="s">
        <v>675</v>
      </c>
      <c r="V56" s="293">
        <v>1</v>
      </c>
      <c r="W56" s="298">
        <f>Y53-(SUM(AA54:AA55))</f>
        <v>0</v>
      </c>
      <c r="X56" s="299" t="s">
        <v>171</v>
      </c>
      <c r="Y56" s="304">
        <f>IF(W56&gt;V4,ROUNDDOWN(W56/V4,0),0)</f>
        <v>0</v>
      </c>
      <c r="Z56" s="305" t="s">
        <v>172</v>
      </c>
      <c r="AA56" s="311">
        <f>Y56*V4</f>
        <v>0</v>
      </c>
      <c r="AB56" s="155">
        <f>Y56*$AA$4</f>
        <v>0</v>
      </c>
      <c r="AC56" s="107"/>
      <c r="AD56" s="107"/>
      <c r="AE56" s="107"/>
      <c r="AF56" s="101"/>
      <c r="AG56" s="101"/>
      <c r="AH56" s="101"/>
      <c r="AI56" s="101"/>
      <c r="AJ56" s="101"/>
      <c r="AK56" s="101"/>
      <c r="AL56" s="107"/>
      <c r="AM56" s="107"/>
      <c r="AN56" s="107"/>
      <c r="AO56" s="106"/>
      <c r="AP56" s="106"/>
      <c r="AQ56" s="106"/>
      <c r="AR56" s="106"/>
      <c r="AS56" s="106"/>
      <c r="AT56" s="106"/>
      <c r="AU56" s="106"/>
      <c r="AV56" s="106"/>
      <c r="AW56" s="106"/>
      <c r="AX56" s="106"/>
      <c r="AY56" s="106"/>
      <c r="AZ56" s="106"/>
    </row>
    <row r="57" spans="1:52" ht="16.5" thickBot="1" x14ac:dyDescent="0.25">
      <c r="A57" s="7"/>
      <c r="B57" s="7"/>
      <c r="C57" s="66"/>
      <c r="D57" s="259"/>
      <c r="E57" s="259"/>
      <c r="F57" s="259"/>
      <c r="G57" s="260"/>
      <c r="H57" s="260"/>
      <c r="I57" s="94"/>
      <c r="J57" s="96"/>
      <c r="K57" s="259"/>
      <c r="L57" s="337"/>
      <c r="M57" s="335">
        <f>Y57</f>
        <v>0</v>
      </c>
      <c r="N57" s="280" t="s">
        <v>673</v>
      </c>
      <c r="O57" s="422">
        <f>AA57</f>
        <v>0</v>
      </c>
      <c r="P57" s="423"/>
      <c r="Q57" s="316" t="s">
        <v>171</v>
      </c>
      <c r="R57" s="95"/>
      <c r="S57" s="328"/>
      <c r="T57" s="328"/>
      <c r="U57" s="294" t="s">
        <v>675</v>
      </c>
      <c r="V57" s="295">
        <v>0.125</v>
      </c>
      <c r="W57" s="300">
        <f>Y53-(SUM(AA54:AA56))</f>
        <v>0</v>
      </c>
      <c r="X57" s="301" t="s">
        <v>171</v>
      </c>
      <c r="Y57" s="306">
        <f>IF(W57&gt;0,ROUNDUP(W57/V3,0),0)</f>
        <v>0</v>
      </c>
      <c r="Z57" s="286" t="s">
        <v>172</v>
      </c>
      <c r="AA57" s="312">
        <f>Y57*V3</f>
        <v>0</v>
      </c>
      <c r="AB57" s="155">
        <f>Y57*$AA$3</f>
        <v>0</v>
      </c>
      <c r="AC57" s="107"/>
      <c r="AD57" s="107"/>
      <c r="AE57" s="107"/>
      <c r="AF57" s="101"/>
      <c r="AG57" s="101"/>
      <c r="AH57" s="101"/>
      <c r="AI57" s="101"/>
      <c r="AJ57" s="101"/>
      <c r="AK57" s="101"/>
      <c r="AL57" s="107"/>
      <c r="AM57" s="107"/>
      <c r="AN57" s="107"/>
      <c r="AO57" s="106"/>
      <c r="AP57" s="106"/>
      <c r="AQ57" s="106"/>
      <c r="AR57" s="106"/>
      <c r="AS57" s="106"/>
      <c r="AT57" s="106"/>
      <c r="AU57" s="106"/>
      <c r="AV57" s="106"/>
      <c r="AW57" s="106"/>
      <c r="AX57" s="106"/>
      <c r="AY57" s="106"/>
      <c r="AZ57" s="106"/>
    </row>
    <row r="58" spans="1:52" ht="15.75" x14ac:dyDescent="0.2">
      <c r="A58" s="7"/>
      <c r="B58" s="7"/>
      <c r="C58" s="66"/>
      <c r="D58" s="259"/>
      <c r="E58" s="259"/>
      <c r="F58" s="259"/>
      <c r="G58" s="260"/>
      <c r="H58" s="260"/>
      <c r="I58" s="94"/>
      <c r="J58" s="96"/>
      <c r="K58" s="259"/>
      <c r="L58" s="96"/>
      <c r="M58" s="96"/>
      <c r="N58" s="96"/>
      <c r="O58" s="418">
        <f>AB53*$V$59</f>
        <v>0</v>
      </c>
      <c r="P58" s="419"/>
      <c r="Q58" s="344" t="s">
        <v>688</v>
      </c>
      <c r="R58" s="95"/>
      <c r="S58" s="328"/>
      <c r="T58" s="328"/>
      <c r="U58" s="287"/>
      <c r="V58" s="257"/>
      <c r="W58" s="258"/>
      <c r="X58" s="258"/>
      <c r="Y58" s="258"/>
      <c r="Z58" s="145"/>
      <c r="AC58" s="107"/>
      <c r="AD58" s="107"/>
      <c r="AE58" s="107"/>
      <c r="AF58" s="101"/>
      <c r="AG58" s="101"/>
      <c r="AH58" s="101"/>
      <c r="AI58" s="101"/>
      <c r="AJ58" s="101"/>
      <c r="AK58" s="101"/>
      <c r="AL58" s="107"/>
      <c r="AM58" s="107"/>
      <c r="AN58" s="107"/>
      <c r="AO58" s="106"/>
      <c r="AP58" s="106"/>
      <c r="AQ58" s="106"/>
      <c r="AR58" s="106"/>
      <c r="AS58" s="106"/>
      <c r="AT58" s="106"/>
      <c r="AU58" s="106"/>
      <c r="AV58" s="106"/>
      <c r="AW58" s="106"/>
      <c r="AX58" s="106"/>
      <c r="AY58" s="106"/>
      <c r="AZ58" s="106"/>
    </row>
    <row r="59" spans="1:52" ht="13.5" thickBot="1" x14ac:dyDescent="0.25">
      <c r="A59" s="7"/>
      <c r="B59" s="7"/>
      <c r="C59" s="66"/>
      <c r="D59" s="67"/>
      <c r="E59" s="67"/>
      <c r="F59" s="67"/>
      <c r="G59" s="67"/>
      <c r="H59" s="67"/>
      <c r="I59" s="67"/>
      <c r="J59" s="97" t="b">
        <f>F48=""</f>
        <v>0</v>
      </c>
      <c r="K59" s="67"/>
      <c r="L59" s="67"/>
      <c r="M59" s="67"/>
      <c r="N59" s="67"/>
      <c r="O59" s="67"/>
      <c r="P59" s="105"/>
      <c r="Q59" s="67"/>
      <c r="R59" s="69"/>
      <c r="S59" s="328"/>
      <c r="T59" s="328"/>
      <c r="U59" s="287"/>
      <c r="V59" s="342">
        <v>1.2</v>
      </c>
      <c r="W59" s="343" t="s">
        <v>686</v>
      </c>
      <c r="X59" s="258"/>
      <c r="Y59" s="258"/>
      <c r="Z59" s="145"/>
      <c r="AA59" s="340" t="s">
        <v>687</v>
      </c>
      <c r="AB59" s="341">
        <f>SUM(AB43,AB48,AB53)</f>
        <v>0</v>
      </c>
      <c r="AC59" s="107"/>
      <c r="AD59" s="107"/>
      <c r="AE59" s="107"/>
      <c r="AF59" s="101"/>
      <c r="AG59" s="101"/>
      <c r="AH59" s="101"/>
      <c r="AI59" s="101"/>
      <c r="AJ59" s="101"/>
      <c r="AK59" s="101"/>
      <c r="AL59" s="107"/>
      <c r="AM59" s="107"/>
      <c r="AN59" s="107"/>
      <c r="AO59" s="106"/>
      <c r="AP59" s="106"/>
      <c r="AQ59" s="106"/>
      <c r="AR59" s="106"/>
      <c r="AS59" s="106"/>
      <c r="AT59" s="106"/>
      <c r="AU59" s="106"/>
      <c r="AV59" s="106"/>
      <c r="AW59" s="106"/>
      <c r="AX59" s="106"/>
      <c r="AY59" s="106"/>
      <c r="AZ59" s="106"/>
    </row>
    <row r="60" spans="1:52" ht="17.25" thickTop="1" thickBot="1" x14ac:dyDescent="0.3">
      <c r="A60" s="7"/>
      <c r="B60" s="7"/>
      <c r="C60" s="98"/>
      <c r="D60" s="99"/>
      <c r="E60" s="100"/>
      <c r="F60" s="100"/>
      <c r="G60" s="99" t="s">
        <v>290</v>
      </c>
      <c r="H60" s="99"/>
      <c r="I60" s="99"/>
      <c r="J60" s="99"/>
      <c r="K60" s="99"/>
      <c r="L60" s="99"/>
      <c r="M60" s="99"/>
      <c r="N60" s="99"/>
      <c r="O60" s="99"/>
      <c r="P60" s="463">
        <f>SUM(O46,O52,O58)</f>
        <v>0</v>
      </c>
      <c r="Q60" s="464"/>
      <c r="R60" s="95"/>
      <c r="S60" s="328"/>
      <c r="T60" s="328"/>
      <c r="U60" s="328"/>
      <c r="V60" s="345"/>
      <c r="W60" s="346"/>
      <c r="X60" s="346"/>
      <c r="Y60" s="346"/>
      <c r="Z60" s="347"/>
      <c r="AA60" s="107"/>
      <c r="AB60" s="107"/>
      <c r="AC60" s="107"/>
      <c r="AD60" s="107"/>
      <c r="AE60" s="107"/>
      <c r="AF60" s="101"/>
      <c r="AG60" s="101"/>
      <c r="AH60" s="101"/>
      <c r="AI60" s="101"/>
      <c r="AJ60" s="101"/>
      <c r="AK60" s="101"/>
      <c r="AL60" s="107"/>
      <c r="AM60" s="107"/>
      <c r="AN60" s="107"/>
      <c r="AO60" s="106"/>
      <c r="AP60" s="106"/>
      <c r="AQ60" s="106"/>
      <c r="AR60" s="106"/>
      <c r="AS60" s="106"/>
      <c r="AT60" s="106"/>
      <c r="AU60" s="106"/>
      <c r="AV60" s="106"/>
      <c r="AW60" s="106"/>
      <c r="AX60" s="106"/>
      <c r="AY60" s="106"/>
      <c r="AZ60" s="106"/>
    </row>
    <row r="61" spans="1:52" ht="14.25" thickTop="1" thickBot="1" x14ac:dyDescent="0.25">
      <c r="A61" s="7"/>
      <c r="B61" s="7"/>
      <c r="C61" s="360"/>
      <c r="D61" s="361"/>
      <c r="E61" s="361"/>
      <c r="F61" s="361"/>
      <c r="G61" s="361"/>
      <c r="H61" s="361"/>
      <c r="I61" s="361"/>
      <c r="J61" s="361"/>
      <c r="K61" s="361"/>
      <c r="L61" s="361"/>
      <c r="M61" s="361"/>
      <c r="N61" s="361"/>
      <c r="O61" s="361"/>
      <c r="P61" s="361"/>
      <c r="Q61" s="361"/>
      <c r="R61" s="362"/>
      <c r="S61" s="328"/>
      <c r="T61" s="328"/>
      <c r="U61" s="328"/>
      <c r="V61" s="345"/>
      <c r="W61" s="346"/>
      <c r="X61" s="346"/>
      <c r="Y61" s="346"/>
      <c r="Z61" s="347"/>
      <c r="AA61" s="107"/>
      <c r="AB61" s="107"/>
      <c r="AC61" s="107"/>
      <c r="AD61" s="107"/>
      <c r="AE61" s="107"/>
      <c r="AF61" s="101"/>
      <c r="AG61" s="101"/>
      <c r="AH61" s="101"/>
      <c r="AI61" s="101"/>
      <c r="AJ61" s="101"/>
      <c r="AK61" s="101"/>
      <c r="AL61" s="107"/>
      <c r="AM61" s="107"/>
      <c r="AN61" s="107"/>
      <c r="AO61" s="106"/>
      <c r="AP61" s="106"/>
      <c r="AQ61" s="106"/>
      <c r="AR61" s="106"/>
      <c r="AS61" s="106"/>
      <c r="AT61" s="106"/>
      <c r="AU61" s="106"/>
      <c r="AV61" s="106"/>
      <c r="AW61" s="106"/>
      <c r="AX61" s="106"/>
      <c r="AY61" s="106"/>
      <c r="AZ61" s="106"/>
    </row>
    <row r="62" spans="1:52" ht="13.5" thickTop="1" x14ac:dyDescent="0.2">
      <c r="A62" s="7"/>
      <c r="B62" s="7"/>
      <c r="C62" s="106"/>
      <c r="D62" s="454" t="s">
        <v>690</v>
      </c>
      <c r="E62" s="455"/>
      <c r="F62" s="455"/>
      <c r="G62" s="455"/>
      <c r="H62" s="455"/>
      <c r="I62" s="455"/>
      <c r="J62" s="455"/>
      <c r="K62" s="455"/>
      <c r="L62" s="455"/>
      <c r="M62" s="455"/>
      <c r="N62" s="455"/>
      <c r="O62" s="455"/>
      <c r="P62" s="455"/>
      <c r="Q62" s="456"/>
      <c r="R62" s="106"/>
      <c r="S62" s="328"/>
      <c r="T62" s="328"/>
      <c r="U62" s="328"/>
      <c r="V62" s="345"/>
      <c r="W62" s="346"/>
      <c r="X62" s="346"/>
      <c r="Y62" s="346"/>
      <c r="Z62" s="347"/>
      <c r="AA62" s="107"/>
      <c r="AB62" s="107"/>
      <c r="AC62" s="107"/>
      <c r="AD62" s="107"/>
      <c r="AE62" s="107"/>
      <c r="AF62" s="101"/>
      <c r="AG62" s="101"/>
      <c r="AH62" s="101"/>
      <c r="AI62" s="101"/>
      <c r="AJ62" s="101"/>
      <c r="AK62" s="101"/>
      <c r="AL62" s="107"/>
      <c r="AM62" s="107"/>
      <c r="AN62" s="107"/>
      <c r="AO62" s="106"/>
      <c r="AP62" s="106"/>
      <c r="AQ62" s="106"/>
      <c r="AR62" s="106"/>
      <c r="AS62" s="106"/>
      <c r="AT62" s="106"/>
      <c r="AU62" s="106"/>
      <c r="AV62" s="106"/>
      <c r="AW62" s="106"/>
      <c r="AX62" s="106"/>
      <c r="AY62" s="106"/>
      <c r="AZ62" s="106"/>
    </row>
    <row r="63" spans="1:52" x14ac:dyDescent="0.2">
      <c r="A63" s="7"/>
      <c r="B63" s="7"/>
      <c r="C63" s="106"/>
      <c r="D63" s="457"/>
      <c r="E63" s="458"/>
      <c r="F63" s="458"/>
      <c r="G63" s="458"/>
      <c r="H63" s="458"/>
      <c r="I63" s="458"/>
      <c r="J63" s="458"/>
      <c r="K63" s="458"/>
      <c r="L63" s="458"/>
      <c r="M63" s="458"/>
      <c r="N63" s="458"/>
      <c r="O63" s="458"/>
      <c r="P63" s="458"/>
      <c r="Q63" s="459"/>
      <c r="R63" s="106"/>
      <c r="S63" s="328"/>
      <c r="T63" s="328"/>
      <c r="U63" s="328"/>
      <c r="V63" s="345"/>
      <c r="W63" s="346"/>
      <c r="X63" s="346"/>
      <c r="Y63" s="346"/>
      <c r="Z63" s="347"/>
      <c r="AA63" s="107"/>
      <c r="AB63" s="107"/>
      <c r="AC63" s="107"/>
      <c r="AD63" s="107"/>
      <c r="AE63" s="107"/>
      <c r="AF63" s="101"/>
      <c r="AG63" s="101"/>
      <c r="AH63" s="101"/>
      <c r="AI63" s="101"/>
      <c r="AJ63" s="101"/>
      <c r="AK63" s="101"/>
      <c r="AL63" s="107"/>
      <c r="AM63" s="107"/>
      <c r="AN63" s="107"/>
      <c r="AO63" s="106"/>
      <c r="AP63" s="106"/>
      <c r="AQ63" s="106"/>
      <c r="AR63" s="106"/>
      <c r="AS63" s="106"/>
      <c r="AT63" s="106"/>
      <c r="AU63" s="106"/>
      <c r="AV63" s="106"/>
      <c r="AW63" s="106"/>
      <c r="AX63" s="106"/>
      <c r="AY63" s="106"/>
      <c r="AZ63" s="106"/>
    </row>
    <row r="64" spans="1:52" x14ac:dyDescent="0.2">
      <c r="A64" s="7"/>
      <c r="B64" s="7"/>
      <c r="C64" s="106"/>
      <c r="D64" s="457"/>
      <c r="E64" s="458"/>
      <c r="F64" s="458"/>
      <c r="G64" s="458"/>
      <c r="H64" s="458"/>
      <c r="I64" s="458"/>
      <c r="J64" s="458"/>
      <c r="K64" s="458"/>
      <c r="L64" s="458"/>
      <c r="M64" s="458"/>
      <c r="N64" s="458"/>
      <c r="O64" s="458"/>
      <c r="P64" s="458"/>
      <c r="Q64" s="459"/>
      <c r="R64" s="106"/>
      <c r="S64" s="328"/>
      <c r="T64" s="327"/>
      <c r="U64" s="328"/>
      <c r="V64" s="345"/>
      <c r="W64" s="346"/>
      <c r="X64" s="346"/>
      <c r="Y64" s="346"/>
      <c r="Z64" s="347"/>
      <c r="AA64" s="107"/>
      <c r="AB64" s="107"/>
      <c r="AC64" s="107"/>
      <c r="AD64" s="107"/>
      <c r="AE64" s="107"/>
      <c r="AF64" s="101"/>
      <c r="AG64" s="101"/>
      <c r="AH64" s="101"/>
      <c r="AI64" s="101"/>
      <c r="AJ64" s="101"/>
      <c r="AK64" s="101"/>
      <c r="AL64" s="107"/>
      <c r="AM64" s="107"/>
      <c r="AN64" s="107"/>
      <c r="AO64" s="106"/>
      <c r="AP64" s="106"/>
      <c r="AQ64" s="106"/>
      <c r="AR64" s="106"/>
      <c r="AS64" s="106"/>
      <c r="AT64" s="106"/>
      <c r="AU64" s="106"/>
      <c r="AV64" s="106"/>
      <c r="AW64" s="106"/>
      <c r="AX64" s="106"/>
      <c r="AY64" s="106"/>
      <c r="AZ64" s="106"/>
    </row>
    <row r="65" spans="1:52" x14ac:dyDescent="0.2">
      <c r="A65" s="7"/>
      <c r="B65" s="7"/>
      <c r="C65" s="106"/>
      <c r="D65" s="457"/>
      <c r="E65" s="458"/>
      <c r="F65" s="458"/>
      <c r="G65" s="458"/>
      <c r="H65" s="458"/>
      <c r="I65" s="458"/>
      <c r="J65" s="458"/>
      <c r="K65" s="458"/>
      <c r="L65" s="458"/>
      <c r="M65" s="458"/>
      <c r="N65" s="458"/>
      <c r="O65" s="458"/>
      <c r="P65" s="458"/>
      <c r="Q65" s="459"/>
      <c r="R65" s="106"/>
      <c r="S65" s="328"/>
      <c r="T65" s="327"/>
      <c r="U65" s="328"/>
      <c r="V65" s="345"/>
      <c r="W65" s="346"/>
      <c r="X65" s="346"/>
      <c r="Y65" s="346"/>
      <c r="Z65" s="347"/>
      <c r="AA65" s="107"/>
      <c r="AB65" s="107"/>
      <c r="AC65" s="107"/>
      <c r="AD65" s="107"/>
      <c r="AE65" s="107"/>
      <c r="AF65" s="101"/>
      <c r="AG65" s="101"/>
      <c r="AH65" s="101"/>
      <c r="AI65" s="101"/>
      <c r="AJ65" s="101"/>
      <c r="AK65" s="101"/>
      <c r="AL65" s="107"/>
      <c r="AM65" s="107"/>
      <c r="AN65" s="107"/>
      <c r="AO65" s="106"/>
      <c r="AP65" s="106"/>
      <c r="AQ65" s="106"/>
      <c r="AR65" s="106"/>
      <c r="AS65" s="106"/>
      <c r="AT65" s="106"/>
      <c r="AU65" s="106"/>
      <c r="AV65" s="106"/>
      <c r="AW65" s="106"/>
      <c r="AX65" s="106"/>
      <c r="AY65" s="106"/>
      <c r="AZ65" s="106"/>
    </row>
    <row r="66" spans="1:52" x14ac:dyDescent="0.2">
      <c r="A66" s="7"/>
      <c r="B66" s="7"/>
      <c r="C66" s="106"/>
      <c r="D66" s="457"/>
      <c r="E66" s="458"/>
      <c r="F66" s="458"/>
      <c r="G66" s="458"/>
      <c r="H66" s="458"/>
      <c r="I66" s="458"/>
      <c r="J66" s="458"/>
      <c r="K66" s="458"/>
      <c r="L66" s="458"/>
      <c r="M66" s="458"/>
      <c r="N66" s="458"/>
      <c r="O66" s="458"/>
      <c r="P66" s="458"/>
      <c r="Q66" s="459"/>
      <c r="R66" s="106"/>
      <c r="S66" s="328"/>
      <c r="T66" s="327"/>
      <c r="U66" s="327"/>
      <c r="V66" s="348"/>
      <c r="W66" s="107"/>
      <c r="X66" s="107"/>
      <c r="Y66" s="107"/>
      <c r="Z66" s="107"/>
      <c r="AA66" s="349"/>
      <c r="AB66" s="107"/>
      <c r="AC66" s="107"/>
      <c r="AD66" s="107"/>
      <c r="AE66" s="107"/>
      <c r="AF66" s="101"/>
      <c r="AG66" s="101"/>
      <c r="AH66" s="101"/>
      <c r="AI66" s="101"/>
      <c r="AJ66" s="101"/>
      <c r="AK66" s="101"/>
      <c r="AL66" s="107"/>
      <c r="AM66" s="107"/>
      <c r="AN66" s="107"/>
      <c r="AO66" s="106"/>
      <c r="AP66" s="106"/>
      <c r="AQ66" s="106"/>
      <c r="AR66" s="106"/>
      <c r="AS66" s="106"/>
      <c r="AT66" s="106"/>
      <c r="AU66" s="106"/>
      <c r="AV66" s="106"/>
      <c r="AW66" s="106"/>
      <c r="AX66" s="106"/>
      <c r="AY66" s="106"/>
      <c r="AZ66" s="106"/>
    </row>
    <row r="67" spans="1:52" x14ac:dyDescent="0.2">
      <c r="A67" s="7"/>
      <c r="B67" s="7"/>
      <c r="C67" s="106"/>
      <c r="D67" s="457"/>
      <c r="E67" s="458"/>
      <c r="F67" s="458"/>
      <c r="G67" s="458"/>
      <c r="H67" s="458"/>
      <c r="I67" s="458"/>
      <c r="J67" s="458"/>
      <c r="K67" s="458"/>
      <c r="L67" s="458"/>
      <c r="M67" s="458"/>
      <c r="N67" s="458"/>
      <c r="O67" s="458"/>
      <c r="P67" s="458"/>
      <c r="Q67" s="459"/>
      <c r="R67" s="106"/>
      <c r="S67" s="328"/>
      <c r="T67" s="327"/>
      <c r="U67" s="327"/>
      <c r="V67" s="348"/>
      <c r="W67" s="107"/>
      <c r="X67" s="107"/>
      <c r="Y67" s="107"/>
      <c r="Z67" s="107"/>
      <c r="AA67" s="107"/>
      <c r="AB67" s="107"/>
      <c r="AC67" s="107"/>
      <c r="AD67" s="107"/>
      <c r="AE67" s="107"/>
      <c r="AF67" s="101"/>
      <c r="AG67" s="101"/>
      <c r="AH67" s="101"/>
      <c r="AI67" s="101"/>
      <c r="AJ67" s="101"/>
      <c r="AK67" s="101"/>
      <c r="AL67" s="107"/>
      <c r="AM67" s="107"/>
      <c r="AN67" s="107"/>
      <c r="AO67" s="106"/>
      <c r="AP67" s="106"/>
      <c r="AQ67" s="106"/>
      <c r="AR67" s="106"/>
      <c r="AS67" s="106"/>
      <c r="AT67" s="106"/>
      <c r="AU67" s="106"/>
      <c r="AV67" s="106"/>
      <c r="AW67" s="106"/>
      <c r="AX67" s="106"/>
      <c r="AY67" s="106"/>
      <c r="AZ67" s="106"/>
    </row>
    <row r="68" spans="1:52" x14ac:dyDescent="0.2">
      <c r="A68" s="7"/>
      <c r="B68" s="7"/>
      <c r="C68" s="106"/>
      <c r="D68" s="457"/>
      <c r="E68" s="458"/>
      <c r="F68" s="458"/>
      <c r="G68" s="458"/>
      <c r="H68" s="458"/>
      <c r="I68" s="458"/>
      <c r="J68" s="458"/>
      <c r="K68" s="458"/>
      <c r="L68" s="458"/>
      <c r="M68" s="458"/>
      <c r="N68" s="458"/>
      <c r="O68" s="458"/>
      <c r="P68" s="458"/>
      <c r="Q68" s="459"/>
      <c r="R68" s="106"/>
      <c r="S68" s="328"/>
      <c r="T68" s="327"/>
      <c r="U68" s="327"/>
      <c r="V68" s="107"/>
      <c r="W68" s="107"/>
      <c r="X68" s="107"/>
      <c r="Y68" s="107"/>
      <c r="Z68" s="107"/>
      <c r="AA68" s="349"/>
      <c r="AB68" s="107"/>
      <c r="AC68" s="107"/>
      <c r="AD68" s="107"/>
      <c r="AE68" s="107"/>
      <c r="AF68" s="101"/>
      <c r="AG68" s="101"/>
      <c r="AH68" s="101"/>
      <c r="AI68" s="101"/>
      <c r="AJ68" s="101"/>
      <c r="AK68" s="101"/>
      <c r="AL68" s="107"/>
      <c r="AM68" s="107"/>
      <c r="AN68" s="107"/>
      <c r="AO68" s="106"/>
      <c r="AP68" s="106"/>
      <c r="AQ68" s="106"/>
      <c r="AR68" s="106"/>
      <c r="AS68" s="106"/>
      <c r="AT68" s="106"/>
      <c r="AU68" s="106"/>
      <c r="AV68" s="106"/>
      <c r="AW68" s="106"/>
      <c r="AX68" s="106"/>
      <c r="AY68" s="106"/>
      <c r="AZ68" s="106"/>
    </row>
    <row r="69" spans="1:52" x14ac:dyDescent="0.2">
      <c r="A69" s="7"/>
      <c r="B69" s="7"/>
      <c r="C69" s="106"/>
      <c r="D69" s="457"/>
      <c r="E69" s="458"/>
      <c r="F69" s="458"/>
      <c r="G69" s="458"/>
      <c r="H69" s="458"/>
      <c r="I69" s="458"/>
      <c r="J69" s="458"/>
      <c r="K69" s="458"/>
      <c r="L69" s="458"/>
      <c r="M69" s="458"/>
      <c r="N69" s="458"/>
      <c r="O69" s="458"/>
      <c r="P69" s="458"/>
      <c r="Q69" s="459"/>
      <c r="R69" s="106"/>
      <c r="S69" s="328"/>
      <c r="T69" s="328"/>
      <c r="U69" s="327"/>
      <c r="V69" s="107"/>
      <c r="W69" s="107"/>
      <c r="X69" s="107"/>
      <c r="Y69" s="107"/>
      <c r="Z69" s="107"/>
      <c r="AA69" s="107"/>
      <c r="AB69" s="107"/>
      <c r="AC69" s="107"/>
      <c r="AD69" s="107"/>
      <c r="AE69" s="107"/>
      <c r="AF69" s="101"/>
      <c r="AG69" s="101"/>
      <c r="AH69" s="101"/>
      <c r="AI69" s="101"/>
      <c r="AJ69" s="101"/>
      <c r="AK69" s="101"/>
      <c r="AL69" s="107"/>
      <c r="AM69" s="107"/>
      <c r="AN69" s="107"/>
      <c r="AO69" s="106"/>
      <c r="AP69" s="106"/>
      <c r="AQ69" s="106"/>
      <c r="AR69" s="106"/>
      <c r="AS69" s="106"/>
      <c r="AT69" s="106"/>
      <c r="AU69" s="106"/>
      <c r="AV69" s="106"/>
      <c r="AW69" s="106"/>
      <c r="AX69" s="106"/>
      <c r="AY69" s="106"/>
      <c r="AZ69" s="106"/>
    </row>
    <row r="70" spans="1:52" x14ac:dyDescent="0.2">
      <c r="A70" s="7"/>
      <c r="B70" s="7"/>
      <c r="C70" s="106"/>
      <c r="D70" s="457"/>
      <c r="E70" s="458"/>
      <c r="F70" s="458"/>
      <c r="G70" s="458"/>
      <c r="H70" s="458"/>
      <c r="I70" s="458"/>
      <c r="J70" s="458"/>
      <c r="K70" s="458"/>
      <c r="L70" s="458"/>
      <c r="M70" s="458"/>
      <c r="N70" s="458"/>
      <c r="O70" s="458"/>
      <c r="P70" s="458"/>
      <c r="Q70" s="459"/>
      <c r="R70" s="106"/>
      <c r="S70" s="327"/>
      <c r="T70" s="327"/>
      <c r="U70" s="327"/>
      <c r="V70" s="107"/>
      <c r="W70" s="107"/>
      <c r="X70" s="107"/>
      <c r="Y70" s="107"/>
      <c r="Z70" s="107"/>
      <c r="AA70" s="349"/>
      <c r="AB70" s="107"/>
      <c r="AC70" s="107"/>
      <c r="AD70" s="107"/>
      <c r="AE70" s="107"/>
      <c r="AF70" s="101"/>
      <c r="AG70" s="101"/>
      <c r="AH70" s="101"/>
      <c r="AI70" s="101"/>
      <c r="AJ70" s="101"/>
      <c r="AK70" s="101"/>
      <c r="AL70" s="107"/>
      <c r="AM70" s="107"/>
      <c r="AN70" s="107"/>
      <c r="AO70" s="106"/>
      <c r="AP70" s="106"/>
      <c r="AQ70" s="106"/>
      <c r="AR70" s="106"/>
      <c r="AS70" s="106"/>
      <c r="AT70" s="106"/>
      <c r="AU70" s="106"/>
      <c r="AV70" s="106"/>
      <c r="AW70" s="106"/>
      <c r="AX70" s="106"/>
      <c r="AY70" s="106"/>
      <c r="AZ70" s="106"/>
    </row>
    <row r="71" spans="1:52" x14ac:dyDescent="0.2">
      <c r="A71" s="7"/>
      <c r="B71" s="7"/>
      <c r="C71" s="106"/>
      <c r="D71" s="457"/>
      <c r="E71" s="458"/>
      <c r="F71" s="458"/>
      <c r="G71" s="458"/>
      <c r="H71" s="458"/>
      <c r="I71" s="458"/>
      <c r="J71" s="458"/>
      <c r="K71" s="458"/>
      <c r="L71" s="458"/>
      <c r="M71" s="458"/>
      <c r="N71" s="458"/>
      <c r="O71" s="458"/>
      <c r="P71" s="458"/>
      <c r="Q71" s="459"/>
      <c r="R71" s="106"/>
      <c r="S71" s="327"/>
      <c r="T71" s="327"/>
      <c r="U71" s="328"/>
      <c r="V71" s="347"/>
      <c r="W71" s="347"/>
      <c r="X71" s="347"/>
      <c r="Y71" s="107"/>
      <c r="Z71" s="107"/>
      <c r="AA71" s="349"/>
      <c r="AB71" s="107"/>
      <c r="AC71" s="107"/>
      <c r="AD71" s="107"/>
      <c r="AE71" s="107"/>
      <c r="AF71" s="101"/>
      <c r="AG71" s="101"/>
      <c r="AH71" s="101"/>
      <c r="AI71" s="101"/>
      <c r="AJ71" s="101"/>
      <c r="AK71" s="101"/>
      <c r="AL71" s="107"/>
      <c r="AM71" s="107"/>
      <c r="AN71" s="107"/>
      <c r="AO71" s="106"/>
      <c r="AP71" s="106"/>
      <c r="AQ71" s="106"/>
      <c r="AR71" s="106"/>
      <c r="AS71" s="106"/>
      <c r="AT71" s="106"/>
      <c r="AU71" s="106"/>
      <c r="AV71" s="106"/>
      <c r="AW71" s="106"/>
      <c r="AX71" s="106"/>
      <c r="AY71" s="106"/>
      <c r="AZ71" s="106"/>
    </row>
    <row r="72" spans="1:52" ht="13.5" thickBot="1" x14ac:dyDescent="0.25">
      <c r="A72" s="7"/>
      <c r="B72" s="7"/>
      <c r="C72" s="106"/>
      <c r="D72" s="460"/>
      <c r="E72" s="461"/>
      <c r="F72" s="461"/>
      <c r="G72" s="461"/>
      <c r="H72" s="461"/>
      <c r="I72" s="461"/>
      <c r="J72" s="461"/>
      <c r="K72" s="461"/>
      <c r="L72" s="461"/>
      <c r="M72" s="461"/>
      <c r="N72" s="461"/>
      <c r="O72" s="461"/>
      <c r="P72" s="461"/>
      <c r="Q72" s="462"/>
      <c r="R72" s="106"/>
      <c r="S72" s="327"/>
      <c r="T72" s="327"/>
      <c r="U72" s="327"/>
      <c r="V72" s="350"/>
      <c r="W72" s="107"/>
      <c r="X72" s="107"/>
      <c r="Y72" s="347"/>
      <c r="Z72" s="107"/>
      <c r="AA72" s="349"/>
      <c r="AB72" s="107"/>
      <c r="AC72" s="107"/>
      <c r="AD72" s="107"/>
      <c r="AE72" s="107"/>
      <c r="AF72" s="101"/>
      <c r="AG72" s="101"/>
      <c r="AH72" s="101"/>
      <c r="AI72" s="101"/>
      <c r="AJ72" s="101"/>
      <c r="AK72" s="101"/>
      <c r="AL72" s="107"/>
      <c r="AM72" s="107"/>
      <c r="AN72" s="107"/>
      <c r="AO72" s="106"/>
      <c r="AP72" s="106"/>
      <c r="AQ72" s="106"/>
      <c r="AR72" s="106"/>
      <c r="AS72" s="106"/>
      <c r="AT72" s="106"/>
      <c r="AU72" s="106"/>
      <c r="AV72" s="106"/>
      <c r="AW72" s="106"/>
      <c r="AX72" s="106"/>
      <c r="AY72" s="106"/>
      <c r="AZ72" s="106"/>
    </row>
    <row r="73" spans="1:52" x14ac:dyDescent="0.2">
      <c r="A73" s="7"/>
      <c r="B73" s="7"/>
      <c r="C73" s="106"/>
      <c r="D73" s="106"/>
      <c r="E73" s="106"/>
      <c r="F73" s="106"/>
      <c r="G73" s="106"/>
      <c r="H73" s="106"/>
      <c r="I73" s="106"/>
      <c r="J73" s="106"/>
      <c r="K73" s="106"/>
      <c r="L73" s="106"/>
      <c r="M73" s="106"/>
      <c r="N73" s="106"/>
      <c r="O73" s="106"/>
      <c r="P73" s="106"/>
      <c r="Q73" s="106"/>
      <c r="R73" s="106"/>
      <c r="S73" s="327"/>
      <c r="T73" s="327"/>
      <c r="U73" s="327"/>
      <c r="V73" s="347"/>
      <c r="W73" s="347"/>
      <c r="X73" s="347"/>
      <c r="Y73" s="107"/>
      <c r="Z73" s="107"/>
      <c r="AA73" s="351"/>
      <c r="AB73" s="107"/>
      <c r="AC73" s="107"/>
      <c r="AD73" s="107"/>
      <c r="AE73" s="107"/>
      <c r="AF73" s="101"/>
      <c r="AG73" s="101"/>
      <c r="AH73" s="101"/>
      <c r="AI73" s="101"/>
      <c r="AJ73" s="101"/>
      <c r="AK73" s="101"/>
      <c r="AL73" s="107"/>
      <c r="AM73" s="107"/>
      <c r="AN73" s="107"/>
      <c r="AO73" s="106"/>
      <c r="AP73" s="106"/>
      <c r="AQ73" s="106"/>
      <c r="AR73" s="106"/>
      <c r="AS73" s="106"/>
      <c r="AT73" s="106"/>
      <c r="AU73" s="106"/>
      <c r="AV73" s="106"/>
      <c r="AW73" s="106"/>
      <c r="AX73" s="106"/>
      <c r="AY73" s="106"/>
      <c r="AZ73" s="106"/>
    </row>
    <row r="74" spans="1:52" x14ac:dyDescent="0.2">
      <c r="A74" s="7"/>
      <c r="B74" s="7"/>
      <c r="C74" s="101"/>
      <c r="D74" s="101"/>
      <c r="E74" s="101"/>
      <c r="F74" s="101"/>
      <c r="G74" s="101"/>
      <c r="H74" s="101"/>
      <c r="I74" s="101"/>
      <c r="J74" s="101"/>
      <c r="K74" s="101"/>
      <c r="L74" s="101"/>
      <c r="M74" s="101"/>
      <c r="N74" s="101"/>
      <c r="O74" s="101"/>
      <c r="P74" s="101"/>
      <c r="Q74" s="101"/>
      <c r="R74" s="107"/>
      <c r="S74" s="327"/>
      <c r="T74" s="327"/>
      <c r="U74" s="327"/>
      <c r="V74" s="350"/>
      <c r="W74" s="347"/>
      <c r="X74" s="347"/>
      <c r="Y74" s="347"/>
      <c r="Z74" s="107"/>
      <c r="AA74" s="107"/>
      <c r="AB74" s="107"/>
      <c r="AC74" s="107"/>
      <c r="AD74" s="107"/>
      <c r="AE74" s="107"/>
      <c r="AF74" s="101"/>
      <c r="AG74" s="101"/>
      <c r="AH74" s="101"/>
      <c r="AI74" s="101"/>
      <c r="AJ74" s="101"/>
      <c r="AK74" s="101"/>
      <c r="AL74" s="107"/>
      <c r="AM74" s="107"/>
      <c r="AN74" s="107"/>
      <c r="AO74" s="106"/>
      <c r="AP74" s="106"/>
      <c r="AQ74" s="106"/>
      <c r="AR74" s="106"/>
      <c r="AS74" s="106"/>
      <c r="AT74" s="106"/>
      <c r="AU74" s="106"/>
      <c r="AV74" s="106"/>
      <c r="AW74" s="106"/>
      <c r="AX74" s="106"/>
      <c r="AY74" s="106"/>
      <c r="AZ74" s="106"/>
    </row>
    <row r="75" spans="1:52" x14ac:dyDescent="0.2">
      <c r="A75" s="7"/>
      <c r="B75" s="7"/>
      <c r="C75" s="101"/>
      <c r="D75" s="101"/>
      <c r="E75" s="101"/>
      <c r="F75" s="101"/>
      <c r="G75" s="101"/>
      <c r="H75" s="101"/>
      <c r="I75" s="101"/>
      <c r="J75" s="101"/>
      <c r="K75" s="101"/>
      <c r="L75" s="101"/>
      <c r="M75" s="101"/>
      <c r="N75" s="101"/>
      <c r="O75" s="101"/>
      <c r="P75" s="101"/>
      <c r="Q75" s="101"/>
      <c r="R75" s="107"/>
      <c r="S75" s="328"/>
      <c r="T75" s="327"/>
      <c r="U75" s="327"/>
      <c r="V75" s="348"/>
      <c r="W75" s="347"/>
      <c r="X75" s="347"/>
      <c r="Y75" s="107"/>
      <c r="Z75" s="107"/>
      <c r="AA75" s="107"/>
      <c r="AB75" s="107"/>
      <c r="AC75" s="107"/>
      <c r="AD75" s="107"/>
      <c r="AE75" s="107"/>
      <c r="AF75" s="101"/>
      <c r="AG75" s="101"/>
      <c r="AH75" s="101"/>
      <c r="AI75" s="101"/>
      <c r="AJ75" s="101"/>
      <c r="AK75" s="101"/>
      <c r="AL75" s="107"/>
      <c r="AM75" s="107"/>
      <c r="AN75" s="107"/>
      <c r="AO75" s="106"/>
      <c r="AP75" s="106"/>
      <c r="AQ75" s="106"/>
      <c r="AR75" s="106"/>
      <c r="AS75" s="106"/>
      <c r="AT75" s="106"/>
      <c r="AU75" s="106"/>
      <c r="AV75" s="106"/>
      <c r="AW75" s="106"/>
      <c r="AX75" s="106"/>
      <c r="AY75" s="106"/>
      <c r="AZ75" s="106"/>
    </row>
    <row r="76" spans="1:52" x14ac:dyDescent="0.2">
      <c r="A76" s="7"/>
      <c r="B76" s="7"/>
      <c r="C76" s="101"/>
      <c r="D76" s="101"/>
      <c r="E76" s="101"/>
      <c r="F76" s="101"/>
      <c r="G76" s="101"/>
      <c r="H76" s="101"/>
      <c r="I76" s="101"/>
      <c r="J76" s="101"/>
      <c r="K76" s="101"/>
      <c r="L76" s="101"/>
      <c r="M76" s="101"/>
      <c r="N76" s="101"/>
      <c r="O76" s="101"/>
      <c r="P76" s="101"/>
      <c r="Q76" s="101"/>
      <c r="R76" s="101"/>
      <c r="S76" s="327"/>
      <c r="T76" s="327"/>
      <c r="U76" s="327"/>
      <c r="V76" s="352"/>
      <c r="W76" s="107"/>
      <c r="X76" s="107"/>
      <c r="Y76" s="353"/>
      <c r="Z76" s="107"/>
      <c r="AA76" s="107"/>
      <c r="AB76" s="107"/>
      <c r="AC76" s="107"/>
      <c r="AD76" s="107"/>
      <c r="AE76" s="107"/>
      <c r="AF76" s="101"/>
      <c r="AG76" s="101"/>
      <c r="AH76" s="101"/>
      <c r="AI76" s="101"/>
      <c r="AJ76" s="101"/>
      <c r="AK76" s="101"/>
      <c r="AL76" s="107"/>
      <c r="AM76" s="107"/>
      <c r="AN76" s="107"/>
      <c r="AO76" s="106"/>
      <c r="AP76" s="106"/>
      <c r="AQ76" s="106"/>
      <c r="AR76" s="106"/>
      <c r="AS76" s="106"/>
      <c r="AT76" s="106"/>
      <c r="AU76" s="106"/>
      <c r="AV76" s="106"/>
      <c r="AW76" s="106"/>
      <c r="AX76" s="106"/>
      <c r="AY76" s="106"/>
      <c r="AZ76" s="106"/>
    </row>
    <row r="77" spans="1:52" x14ac:dyDescent="0.2">
      <c r="A77" s="7"/>
      <c r="B77" s="7"/>
      <c r="C77" s="101"/>
      <c r="D77" s="101"/>
      <c r="E77" s="101"/>
      <c r="F77" s="101"/>
      <c r="G77" s="101"/>
      <c r="H77" s="101"/>
      <c r="I77" s="101"/>
      <c r="J77" s="101"/>
      <c r="K77" s="101"/>
      <c r="L77" s="101"/>
      <c r="M77" s="101"/>
      <c r="N77" s="101"/>
      <c r="O77" s="101"/>
      <c r="P77" s="101"/>
      <c r="Q77" s="101"/>
      <c r="R77" s="101"/>
      <c r="S77" s="327"/>
      <c r="T77" s="327"/>
      <c r="U77" s="327"/>
      <c r="V77" s="354"/>
      <c r="W77" s="107"/>
      <c r="X77" s="107"/>
      <c r="Y77" s="353"/>
      <c r="Z77" s="107"/>
      <c r="AA77" s="107"/>
      <c r="AB77" s="107"/>
      <c r="AC77" s="107"/>
      <c r="AD77" s="107"/>
      <c r="AE77" s="107"/>
      <c r="AF77" s="101"/>
      <c r="AG77" s="101"/>
      <c r="AH77" s="101"/>
      <c r="AI77" s="101"/>
      <c r="AJ77" s="101"/>
      <c r="AK77" s="101"/>
      <c r="AL77" s="107"/>
      <c r="AM77" s="107"/>
      <c r="AN77" s="107"/>
      <c r="AO77" s="106"/>
      <c r="AP77" s="106"/>
      <c r="AQ77" s="106"/>
      <c r="AR77" s="106"/>
      <c r="AS77" s="106"/>
      <c r="AT77" s="106"/>
      <c r="AU77" s="106"/>
      <c r="AV77" s="106"/>
      <c r="AW77" s="106"/>
      <c r="AX77" s="106"/>
      <c r="AY77" s="106"/>
      <c r="AZ77" s="106"/>
    </row>
    <row r="78" spans="1:52" x14ac:dyDescent="0.2">
      <c r="A78" s="7"/>
      <c r="B78" s="7"/>
      <c r="C78" s="101"/>
      <c r="D78" s="101"/>
      <c r="E78" s="101"/>
      <c r="F78" s="101"/>
      <c r="G78" s="101"/>
      <c r="H78" s="101"/>
      <c r="I78" s="101"/>
      <c r="J78" s="101"/>
      <c r="K78" s="101"/>
      <c r="L78" s="101"/>
      <c r="M78" s="101"/>
      <c r="N78" s="101"/>
      <c r="O78" s="101"/>
      <c r="P78" s="101"/>
      <c r="Q78" s="101"/>
      <c r="R78" s="101"/>
      <c r="S78" s="327"/>
      <c r="T78" s="327"/>
      <c r="U78" s="327"/>
      <c r="V78" s="354"/>
      <c r="W78" s="107"/>
      <c r="X78" s="107"/>
      <c r="Y78" s="353"/>
      <c r="Z78" s="107"/>
      <c r="AA78" s="107"/>
      <c r="AB78" s="107"/>
      <c r="AC78" s="107"/>
      <c r="AD78" s="107"/>
      <c r="AE78" s="107"/>
      <c r="AF78" s="101"/>
      <c r="AG78" s="101"/>
      <c r="AH78" s="101"/>
      <c r="AI78" s="101"/>
      <c r="AJ78" s="101"/>
      <c r="AK78" s="101"/>
      <c r="AL78" s="107"/>
      <c r="AM78" s="107"/>
      <c r="AN78" s="107"/>
      <c r="AO78" s="106"/>
      <c r="AP78" s="106"/>
      <c r="AQ78" s="106"/>
      <c r="AR78" s="106"/>
      <c r="AS78" s="106"/>
      <c r="AT78" s="106"/>
      <c r="AU78" s="106"/>
      <c r="AV78" s="106"/>
      <c r="AW78" s="106"/>
      <c r="AX78" s="106"/>
      <c r="AY78" s="106"/>
      <c r="AZ78" s="106"/>
    </row>
    <row r="79" spans="1:52" x14ac:dyDescent="0.2">
      <c r="A79" s="7"/>
      <c r="B79" s="7"/>
      <c r="C79" s="101"/>
      <c r="D79" s="101"/>
      <c r="E79" s="101"/>
      <c r="F79" s="101"/>
      <c r="G79" s="101"/>
      <c r="H79" s="101"/>
      <c r="I79" s="101"/>
      <c r="J79" s="101"/>
      <c r="K79" s="101"/>
      <c r="L79" s="101"/>
      <c r="M79" s="107"/>
      <c r="N79" s="101"/>
      <c r="O79" s="101"/>
      <c r="P79" s="101"/>
      <c r="Q79" s="101"/>
      <c r="R79" s="101"/>
      <c r="S79" s="327"/>
      <c r="T79" s="328"/>
      <c r="U79" s="327"/>
      <c r="V79" s="107"/>
      <c r="W79" s="107"/>
      <c r="X79" s="107"/>
      <c r="Y79" s="107"/>
      <c r="Z79" s="107"/>
      <c r="AA79" s="107"/>
      <c r="AB79" s="107"/>
      <c r="AC79" s="107"/>
      <c r="AD79" s="107"/>
      <c r="AE79" s="107"/>
      <c r="AF79" s="101"/>
      <c r="AG79" s="101"/>
      <c r="AH79" s="101"/>
      <c r="AI79" s="101"/>
      <c r="AJ79" s="101"/>
      <c r="AK79" s="101"/>
      <c r="AL79" s="107"/>
      <c r="AM79" s="107"/>
      <c r="AN79" s="107"/>
      <c r="AO79" s="106"/>
      <c r="AP79" s="106"/>
      <c r="AQ79" s="106"/>
      <c r="AR79" s="106"/>
      <c r="AS79" s="106"/>
      <c r="AT79" s="106"/>
      <c r="AU79" s="106"/>
      <c r="AV79" s="106"/>
      <c r="AW79" s="106"/>
      <c r="AX79" s="106"/>
      <c r="AY79" s="106"/>
      <c r="AZ79" s="106"/>
    </row>
    <row r="80" spans="1:52" x14ac:dyDescent="0.2">
      <c r="A80" s="7"/>
      <c r="B80" s="7"/>
      <c r="C80" s="101"/>
      <c r="D80" s="101"/>
      <c r="E80" s="101"/>
      <c r="F80" s="101"/>
      <c r="G80" s="101"/>
      <c r="H80" s="101"/>
      <c r="I80" s="101"/>
      <c r="J80" s="101"/>
      <c r="K80" s="101"/>
      <c r="L80" s="101"/>
      <c r="M80" s="101"/>
      <c r="N80" s="101"/>
      <c r="O80" s="101"/>
      <c r="P80" s="101"/>
      <c r="Q80" s="101"/>
      <c r="R80" s="101"/>
      <c r="S80" s="327"/>
      <c r="T80" s="329"/>
      <c r="U80" s="327"/>
      <c r="V80" s="107"/>
      <c r="W80" s="107"/>
      <c r="X80" s="107"/>
      <c r="Y80" s="107"/>
      <c r="Z80" s="107"/>
      <c r="AA80" s="107"/>
      <c r="AB80" s="107"/>
      <c r="AC80" s="107"/>
      <c r="AD80" s="107"/>
      <c r="AE80" s="107"/>
      <c r="AF80" s="101"/>
      <c r="AG80" s="101"/>
      <c r="AH80" s="101"/>
      <c r="AI80" s="101"/>
      <c r="AJ80" s="101"/>
      <c r="AK80" s="101"/>
      <c r="AL80" s="107"/>
      <c r="AM80" s="107"/>
      <c r="AN80" s="107"/>
      <c r="AO80" s="106"/>
      <c r="AP80" s="106"/>
      <c r="AQ80" s="106"/>
      <c r="AR80" s="106"/>
      <c r="AS80" s="106"/>
      <c r="AT80" s="106"/>
      <c r="AU80" s="106"/>
      <c r="AV80" s="106"/>
      <c r="AW80" s="106"/>
      <c r="AX80" s="106"/>
      <c r="AY80" s="106"/>
      <c r="AZ80" s="106"/>
    </row>
    <row r="81" spans="1:52" x14ac:dyDescent="0.2">
      <c r="A81" s="7"/>
      <c r="B81" s="7"/>
      <c r="C81" s="101"/>
      <c r="D81" s="101"/>
      <c r="E81" s="101"/>
      <c r="F81" s="101"/>
      <c r="G81" s="101"/>
      <c r="H81" s="101"/>
      <c r="I81" s="101"/>
      <c r="J81" s="101"/>
      <c r="K81" s="101"/>
      <c r="L81" s="101"/>
      <c r="M81" s="101"/>
      <c r="N81" s="101"/>
      <c r="O81" s="101"/>
      <c r="P81" s="101"/>
      <c r="Q81" s="101"/>
      <c r="R81" s="101"/>
      <c r="S81" s="327"/>
      <c r="T81" s="327"/>
      <c r="U81" s="328"/>
      <c r="V81" s="107"/>
      <c r="W81" s="107"/>
      <c r="X81" s="107"/>
      <c r="Y81" s="107"/>
      <c r="Z81" s="107"/>
      <c r="AA81" s="107"/>
      <c r="AB81" s="107"/>
      <c r="AC81" s="107"/>
      <c r="AD81" s="107"/>
      <c r="AE81" s="107"/>
      <c r="AF81" s="101"/>
      <c r="AG81" s="101"/>
      <c r="AH81" s="101"/>
      <c r="AI81" s="101"/>
      <c r="AJ81" s="101"/>
      <c r="AK81" s="101"/>
      <c r="AL81" s="107"/>
      <c r="AM81" s="107"/>
      <c r="AN81" s="107"/>
      <c r="AO81" s="106"/>
      <c r="AP81" s="106"/>
      <c r="AQ81" s="106"/>
      <c r="AR81" s="106"/>
      <c r="AS81" s="106"/>
      <c r="AT81" s="106"/>
      <c r="AU81" s="106"/>
      <c r="AV81" s="106"/>
      <c r="AW81" s="106"/>
      <c r="AX81" s="106"/>
      <c r="AY81" s="106"/>
      <c r="AZ81" s="106"/>
    </row>
    <row r="82" spans="1:52" x14ac:dyDescent="0.2">
      <c r="A82" s="7"/>
      <c r="B82" s="7"/>
      <c r="C82" s="101"/>
      <c r="D82" s="101"/>
      <c r="E82" s="101"/>
      <c r="F82" s="101"/>
      <c r="G82" s="101"/>
      <c r="H82" s="101"/>
      <c r="I82" s="101"/>
      <c r="J82" s="101"/>
      <c r="K82" s="101"/>
      <c r="L82" s="101"/>
      <c r="M82" s="101"/>
      <c r="N82" s="101"/>
      <c r="O82" s="101"/>
      <c r="P82" s="101"/>
      <c r="Q82" s="101"/>
      <c r="R82" s="101"/>
      <c r="S82" s="327"/>
      <c r="T82" s="327"/>
      <c r="U82" s="329"/>
      <c r="V82" s="107"/>
      <c r="W82" s="107"/>
      <c r="X82" s="107"/>
      <c r="Y82" s="107"/>
      <c r="Z82" s="107"/>
      <c r="AA82" s="107"/>
      <c r="AB82" s="107"/>
      <c r="AC82" s="107"/>
      <c r="AD82" s="107"/>
      <c r="AE82" s="107"/>
      <c r="AF82" s="101"/>
      <c r="AG82" s="101"/>
      <c r="AH82" s="101"/>
      <c r="AI82" s="101"/>
      <c r="AJ82" s="101"/>
      <c r="AK82" s="101"/>
      <c r="AL82" s="107"/>
      <c r="AM82" s="107"/>
      <c r="AN82" s="107"/>
      <c r="AO82" s="106"/>
      <c r="AP82" s="106"/>
      <c r="AQ82" s="106"/>
      <c r="AR82" s="106"/>
      <c r="AS82" s="106"/>
      <c r="AT82" s="106"/>
      <c r="AU82" s="106"/>
      <c r="AV82" s="106"/>
      <c r="AW82" s="106"/>
      <c r="AX82" s="106"/>
      <c r="AY82" s="106"/>
      <c r="AZ82" s="106"/>
    </row>
    <row r="83" spans="1:52" x14ac:dyDescent="0.2">
      <c r="A83" s="7"/>
      <c r="B83" s="7"/>
      <c r="C83" s="101"/>
      <c r="D83" s="101"/>
      <c r="E83" s="101"/>
      <c r="F83" s="101"/>
      <c r="G83" s="101"/>
      <c r="H83" s="101"/>
      <c r="I83" s="101"/>
      <c r="J83" s="101"/>
      <c r="K83" s="101"/>
      <c r="L83" s="101"/>
      <c r="M83" s="101"/>
      <c r="N83" s="101"/>
      <c r="O83" s="101"/>
      <c r="P83" s="101"/>
      <c r="Q83" s="101"/>
      <c r="R83" s="101"/>
      <c r="S83" s="327"/>
      <c r="T83" s="327"/>
      <c r="U83" s="327"/>
      <c r="V83" s="107"/>
      <c r="W83" s="107"/>
      <c r="X83" s="107"/>
      <c r="Y83" s="107"/>
      <c r="Z83" s="107"/>
      <c r="AA83" s="107"/>
      <c r="AB83" s="107"/>
      <c r="AC83" s="107"/>
      <c r="AD83" s="107"/>
      <c r="AE83" s="107"/>
      <c r="AF83" s="101"/>
      <c r="AG83" s="101"/>
      <c r="AH83" s="101"/>
      <c r="AI83" s="101"/>
      <c r="AJ83" s="101"/>
      <c r="AK83" s="101"/>
      <c r="AL83" s="107"/>
      <c r="AM83" s="107"/>
      <c r="AN83" s="107"/>
      <c r="AO83" s="106"/>
      <c r="AP83" s="106"/>
      <c r="AQ83" s="106"/>
      <c r="AR83" s="106"/>
      <c r="AS83" s="106"/>
      <c r="AT83" s="106"/>
      <c r="AU83" s="106"/>
      <c r="AV83" s="106"/>
      <c r="AW83" s="106"/>
      <c r="AX83" s="106"/>
      <c r="AY83" s="106"/>
      <c r="AZ83" s="106"/>
    </row>
    <row r="84" spans="1:52" x14ac:dyDescent="0.2">
      <c r="A84" s="7"/>
      <c r="B84" s="7"/>
      <c r="C84" s="101"/>
      <c r="D84" s="101"/>
      <c r="E84" s="101"/>
      <c r="F84" s="101"/>
      <c r="G84" s="101"/>
      <c r="H84" s="101"/>
      <c r="I84" s="101"/>
      <c r="J84" s="101"/>
      <c r="K84" s="101"/>
      <c r="L84" s="101"/>
      <c r="M84" s="101"/>
      <c r="N84" s="101"/>
      <c r="O84" s="101"/>
      <c r="P84" s="101"/>
      <c r="Q84" s="101"/>
      <c r="R84" s="101"/>
      <c r="S84" s="327"/>
      <c r="T84" s="327"/>
      <c r="U84" s="327"/>
      <c r="V84" s="107"/>
      <c r="W84" s="107"/>
      <c r="X84" s="107"/>
      <c r="Y84" s="107"/>
      <c r="Z84" s="107"/>
      <c r="AA84" s="107"/>
      <c r="AB84" s="107"/>
      <c r="AC84" s="107"/>
      <c r="AD84" s="107"/>
      <c r="AE84" s="107"/>
      <c r="AF84" s="101"/>
      <c r="AG84" s="101"/>
      <c r="AH84" s="101"/>
      <c r="AI84" s="101"/>
      <c r="AJ84" s="101"/>
      <c r="AK84" s="101"/>
      <c r="AL84" s="107"/>
      <c r="AM84" s="107"/>
      <c r="AN84" s="107"/>
      <c r="AO84" s="106"/>
      <c r="AP84" s="106"/>
      <c r="AQ84" s="106"/>
      <c r="AR84" s="106"/>
      <c r="AS84" s="106"/>
      <c r="AT84" s="106"/>
      <c r="AU84" s="106"/>
      <c r="AV84" s="106"/>
      <c r="AW84" s="106"/>
      <c r="AX84" s="106"/>
      <c r="AY84" s="106"/>
      <c r="AZ84" s="106"/>
    </row>
    <row r="85" spans="1:52" x14ac:dyDescent="0.2">
      <c r="A85" s="7"/>
      <c r="B85" s="7"/>
      <c r="C85" s="101"/>
      <c r="D85" s="101"/>
      <c r="E85" s="101"/>
      <c r="F85" s="101"/>
      <c r="G85" s="101"/>
      <c r="H85" s="101"/>
      <c r="I85" s="101"/>
      <c r="J85" s="101"/>
      <c r="K85" s="101"/>
      <c r="L85" s="101"/>
      <c r="M85" s="101"/>
      <c r="N85" s="101"/>
      <c r="O85" s="101"/>
      <c r="P85" s="101"/>
      <c r="Q85" s="101"/>
      <c r="R85" s="101"/>
      <c r="S85" s="328"/>
      <c r="T85" s="327"/>
      <c r="U85" s="327"/>
      <c r="V85" s="107"/>
      <c r="W85" s="107"/>
      <c r="X85" s="107"/>
      <c r="Y85" s="107"/>
      <c r="Z85" s="107"/>
      <c r="AA85" s="107"/>
      <c r="AB85" s="107"/>
      <c r="AC85" s="107"/>
      <c r="AD85" s="107"/>
      <c r="AE85" s="107"/>
      <c r="AF85" s="101"/>
      <c r="AG85" s="101"/>
      <c r="AH85" s="101"/>
      <c r="AI85" s="101"/>
      <c r="AJ85" s="101"/>
      <c r="AK85" s="101"/>
      <c r="AL85" s="107"/>
      <c r="AM85" s="107"/>
      <c r="AN85" s="107"/>
      <c r="AO85" s="106"/>
      <c r="AP85" s="106"/>
      <c r="AQ85" s="106"/>
      <c r="AR85" s="106"/>
      <c r="AS85" s="106"/>
      <c r="AT85" s="106"/>
      <c r="AU85" s="106"/>
      <c r="AV85" s="106"/>
      <c r="AW85" s="106"/>
      <c r="AX85" s="106"/>
      <c r="AY85" s="106"/>
      <c r="AZ85" s="106"/>
    </row>
    <row r="86" spans="1:52" x14ac:dyDescent="0.2">
      <c r="A86" s="7"/>
      <c r="B86" s="7"/>
      <c r="C86" s="101"/>
      <c r="D86" s="101"/>
      <c r="E86" s="101"/>
      <c r="F86" s="101"/>
      <c r="G86" s="101"/>
      <c r="H86" s="101"/>
      <c r="I86" s="101"/>
      <c r="J86" s="101"/>
      <c r="K86" s="101"/>
      <c r="L86" s="101"/>
      <c r="M86" s="101"/>
      <c r="N86" s="101"/>
      <c r="O86" s="101"/>
      <c r="P86" s="101"/>
      <c r="Q86" s="101"/>
      <c r="R86" s="101"/>
      <c r="S86" s="329"/>
      <c r="T86" s="106"/>
      <c r="U86" s="327"/>
      <c r="V86" s="107"/>
      <c r="W86" s="107"/>
      <c r="X86" s="107"/>
      <c r="Y86" s="107"/>
      <c r="Z86" s="107"/>
      <c r="AA86" s="107"/>
      <c r="AB86" s="107"/>
      <c r="AC86" s="107"/>
      <c r="AD86" s="107"/>
      <c r="AE86" s="107"/>
      <c r="AF86" s="101"/>
      <c r="AG86" s="101"/>
      <c r="AH86" s="101"/>
      <c r="AI86" s="101"/>
      <c r="AJ86" s="101"/>
      <c r="AK86" s="101"/>
      <c r="AL86" s="107"/>
      <c r="AM86" s="107"/>
      <c r="AN86" s="107"/>
      <c r="AO86" s="106"/>
      <c r="AP86" s="106"/>
      <c r="AQ86" s="106"/>
      <c r="AR86" s="106"/>
      <c r="AS86" s="106"/>
      <c r="AT86" s="106"/>
      <c r="AU86" s="106"/>
      <c r="AV86" s="106"/>
      <c r="AW86" s="106"/>
      <c r="AX86" s="106"/>
      <c r="AY86" s="106"/>
      <c r="AZ86" s="106"/>
    </row>
    <row r="87" spans="1:52" x14ac:dyDescent="0.2">
      <c r="A87" s="7"/>
      <c r="B87" s="7"/>
      <c r="C87" s="101"/>
      <c r="D87" s="101"/>
      <c r="E87" s="101"/>
      <c r="F87" s="101"/>
      <c r="G87" s="101"/>
      <c r="H87" s="101"/>
      <c r="I87" s="101"/>
      <c r="J87" s="101"/>
      <c r="K87" s="101"/>
      <c r="L87" s="101"/>
      <c r="M87" s="101"/>
      <c r="N87" s="101"/>
      <c r="O87" s="101"/>
      <c r="P87" s="101"/>
      <c r="Q87" s="101"/>
      <c r="R87" s="101"/>
      <c r="S87" s="327"/>
      <c r="T87" s="106"/>
      <c r="U87" s="327"/>
      <c r="V87" s="107"/>
      <c r="W87" s="107"/>
      <c r="X87" s="107"/>
      <c r="Y87" s="107"/>
      <c r="Z87" s="107"/>
      <c r="AA87" s="107"/>
      <c r="AB87" s="107"/>
      <c r="AC87" s="107"/>
      <c r="AD87" s="107"/>
      <c r="AE87" s="107"/>
      <c r="AF87" s="101"/>
      <c r="AG87" s="101"/>
      <c r="AH87" s="101"/>
      <c r="AI87" s="101"/>
      <c r="AJ87" s="101"/>
      <c r="AK87" s="101"/>
      <c r="AL87" s="107"/>
      <c r="AM87" s="107"/>
      <c r="AN87" s="107"/>
      <c r="AO87" s="106"/>
      <c r="AP87" s="106"/>
      <c r="AQ87" s="106"/>
      <c r="AR87" s="106"/>
      <c r="AS87" s="106"/>
      <c r="AT87" s="106"/>
      <c r="AU87" s="106"/>
      <c r="AV87" s="106"/>
      <c r="AW87" s="106"/>
      <c r="AX87" s="106"/>
      <c r="AY87" s="106"/>
      <c r="AZ87" s="106"/>
    </row>
    <row r="88" spans="1:52" x14ac:dyDescent="0.2">
      <c r="A88" s="7"/>
      <c r="B88" s="7"/>
      <c r="C88" s="101"/>
      <c r="D88" s="101"/>
      <c r="E88" s="101"/>
      <c r="F88" s="101"/>
      <c r="G88" s="101"/>
      <c r="H88" s="101"/>
      <c r="I88" s="101"/>
      <c r="J88" s="101"/>
      <c r="K88" s="101"/>
      <c r="L88" s="101"/>
      <c r="M88" s="101"/>
      <c r="N88" s="101"/>
      <c r="O88" s="101"/>
      <c r="P88" s="101"/>
      <c r="Q88" s="101"/>
      <c r="R88" s="101"/>
      <c r="S88" s="327"/>
      <c r="T88" s="106"/>
      <c r="U88" s="106"/>
      <c r="V88" s="107"/>
      <c r="W88" s="107"/>
      <c r="X88" s="107"/>
      <c r="Y88" s="107"/>
      <c r="Z88" s="107"/>
      <c r="AA88" s="107"/>
      <c r="AB88" s="107"/>
      <c r="AC88" s="107"/>
      <c r="AD88" s="107"/>
      <c r="AE88" s="107"/>
      <c r="AF88" s="101"/>
      <c r="AG88" s="101"/>
      <c r="AH88" s="101"/>
      <c r="AI88" s="101"/>
      <c r="AJ88" s="101"/>
      <c r="AK88" s="101"/>
      <c r="AL88" s="107"/>
      <c r="AM88" s="107"/>
      <c r="AN88" s="107"/>
      <c r="AO88" s="106"/>
      <c r="AP88" s="106"/>
      <c r="AQ88" s="106"/>
      <c r="AR88" s="106"/>
      <c r="AS88" s="106"/>
      <c r="AT88" s="106"/>
      <c r="AU88" s="106"/>
      <c r="AV88" s="106"/>
      <c r="AW88" s="106"/>
      <c r="AX88" s="106"/>
      <c r="AY88" s="106"/>
      <c r="AZ88" s="106"/>
    </row>
    <row r="89" spans="1:52" x14ac:dyDescent="0.2">
      <c r="A89" s="7"/>
      <c r="B89" s="7"/>
      <c r="C89" s="101"/>
      <c r="D89" s="101"/>
      <c r="E89" s="101"/>
      <c r="F89" s="101"/>
      <c r="G89" s="101"/>
      <c r="H89" s="101"/>
      <c r="I89" s="101"/>
      <c r="J89" s="101"/>
      <c r="K89" s="101"/>
      <c r="L89" s="101"/>
      <c r="M89" s="101"/>
      <c r="N89" s="101"/>
      <c r="O89" s="101"/>
      <c r="P89" s="101"/>
      <c r="Q89" s="101"/>
      <c r="R89" s="101"/>
      <c r="S89" s="327"/>
      <c r="T89" s="106"/>
      <c r="U89" s="106"/>
      <c r="V89" s="107"/>
      <c r="W89" s="107"/>
      <c r="X89" s="107"/>
      <c r="Y89" s="107"/>
      <c r="Z89" s="107"/>
      <c r="AA89" s="107"/>
      <c r="AB89" s="107"/>
      <c r="AC89" s="107"/>
      <c r="AD89" s="107"/>
      <c r="AE89" s="107"/>
      <c r="AF89" s="101"/>
      <c r="AG89" s="101"/>
      <c r="AH89" s="101"/>
      <c r="AI89" s="101"/>
      <c r="AJ89" s="101"/>
      <c r="AK89" s="101"/>
      <c r="AL89" s="107"/>
      <c r="AM89" s="107"/>
      <c r="AN89" s="107"/>
      <c r="AO89" s="106"/>
      <c r="AP89" s="106"/>
      <c r="AQ89" s="106"/>
      <c r="AR89" s="106"/>
      <c r="AS89" s="106"/>
      <c r="AT89" s="106"/>
      <c r="AU89" s="106"/>
      <c r="AV89" s="106"/>
      <c r="AW89" s="106"/>
      <c r="AX89" s="106"/>
      <c r="AY89" s="106"/>
      <c r="AZ89" s="106"/>
    </row>
    <row r="90" spans="1:52" x14ac:dyDescent="0.2">
      <c r="A90" s="7"/>
      <c r="B90" s="7"/>
      <c r="C90" s="101"/>
      <c r="D90" s="101"/>
      <c r="E90" s="101"/>
      <c r="F90" s="101"/>
      <c r="G90" s="101"/>
      <c r="H90" s="101"/>
      <c r="I90" s="101"/>
      <c r="J90" s="101"/>
      <c r="K90" s="101"/>
      <c r="L90" s="101"/>
      <c r="M90" s="101"/>
      <c r="N90" s="101"/>
      <c r="O90" s="101"/>
      <c r="P90" s="101"/>
      <c r="Q90" s="101"/>
      <c r="R90" s="101"/>
      <c r="S90" s="327"/>
      <c r="T90" s="106"/>
      <c r="U90" s="106"/>
      <c r="V90" s="107"/>
      <c r="W90" s="107"/>
      <c r="X90" s="107"/>
      <c r="Y90" s="107"/>
      <c r="Z90" s="107"/>
      <c r="AA90" s="107"/>
      <c r="AB90" s="107"/>
      <c r="AC90" s="107"/>
      <c r="AD90" s="107"/>
      <c r="AE90" s="107"/>
      <c r="AF90" s="101"/>
      <c r="AG90" s="101"/>
      <c r="AH90" s="101"/>
      <c r="AI90" s="101"/>
      <c r="AJ90" s="101"/>
      <c r="AK90" s="101"/>
      <c r="AL90" s="107"/>
      <c r="AM90" s="107"/>
      <c r="AN90" s="107"/>
      <c r="AO90" s="106"/>
      <c r="AP90" s="106"/>
      <c r="AQ90" s="106"/>
      <c r="AR90" s="106"/>
      <c r="AS90" s="106"/>
      <c r="AT90" s="106"/>
      <c r="AU90" s="106"/>
      <c r="AV90" s="106"/>
      <c r="AW90" s="106"/>
      <c r="AX90" s="106"/>
      <c r="AY90" s="106"/>
      <c r="AZ90" s="106"/>
    </row>
    <row r="91" spans="1:52" x14ac:dyDescent="0.2">
      <c r="A91" s="7"/>
      <c r="B91" s="7"/>
      <c r="C91" s="101"/>
      <c r="D91" s="101"/>
      <c r="E91" s="101"/>
      <c r="F91" s="101"/>
      <c r="G91" s="101"/>
      <c r="H91" s="101"/>
      <c r="I91" s="101"/>
      <c r="J91" s="101"/>
      <c r="K91" s="101"/>
      <c r="L91" s="101"/>
      <c r="M91" s="101"/>
      <c r="N91" s="101"/>
      <c r="O91" s="101"/>
      <c r="P91" s="101"/>
      <c r="Q91" s="101"/>
      <c r="R91" s="101"/>
      <c r="S91" s="327"/>
      <c r="T91" s="106"/>
      <c r="U91" s="106"/>
      <c r="V91" s="107"/>
      <c r="W91" s="107"/>
      <c r="X91" s="107"/>
      <c r="Y91" s="107"/>
      <c r="Z91" s="107"/>
      <c r="AA91" s="107"/>
      <c r="AB91" s="107"/>
      <c r="AC91" s="107"/>
      <c r="AD91" s="107"/>
      <c r="AE91" s="107"/>
      <c r="AF91" s="101"/>
      <c r="AG91" s="101"/>
      <c r="AH91" s="101"/>
      <c r="AI91" s="101"/>
      <c r="AJ91" s="101"/>
      <c r="AK91" s="101"/>
      <c r="AL91" s="107"/>
      <c r="AM91" s="107"/>
      <c r="AN91" s="107"/>
      <c r="AO91" s="106"/>
      <c r="AP91" s="106"/>
      <c r="AQ91" s="106"/>
      <c r="AR91" s="106"/>
      <c r="AS91" s="106"/>
      <c r="AT91" s="106"/>
      <c r="AU91" s="106"/>
      <c r="AV91" s="106"/>
      <c r="AW91" s="106"/>
      <c r="AX91" s="106"/>
      <c r="AY91" s="106"/>
      <c r="AZ91" s="106"/>
    </row>
    <row r="92" spans="1:52" x14ac:dyDescent="0.2">
      <c r="A92" s="7"/>
      <c r="B92" s="7"/>
      <c r="C92" s="101"/>
      <c r="D92" s="101"/>
      <c r="E92" s="101"/>
      <c r="F92" s="101"/>
      <c r="G92" s="101"/>
      <c r="H92" s="101"/>
      <c r="I92" s="101"/>
      <c r="J92" s="101"/>
      <c r="K92" s="101"/>
      <c r="L92" s="101"/>
      <c r="M92" s="101"/>
      <c r="N92" s="101"/>
      <c r="O92" s="101"/>
      <c r="P92" s="101"/>
      <c r="Q92" s="101"/>
      <c r="R92" s="101"/>
      <c r="S92" s="106"/>
      <c r="T92" s="106"/>
      <c r="U92" s="106"/>
      <c r="V92" s="107"/>
      <c r="W92" s="107"/>
      <c r="X92" s="107"/>
      <c r="Y92" s="107"/>
      <c r="Z92" s="107"/>
      <c r="AA92" s="107"/>
      <c r="AB92" s="107"/>
      <c r="AC92" s="107"/>
      <c r="AD92" s="107"/>
      <c r="AE92" s="107"/>
      <c r="AF92" s="101"/>
      <c r="AG92" s="101"/>
      <c r="AH92" s="101"/>
      <c r="AI92" s="101"/>
      <c r="AJ92" s="101"/>
      <c r="AK92" s="101"/>
      <c r="AL92" s="107"/>
      <c r="AM92" s="107"/>
      <c r="AN92" s="107"/>
      <c r="AO92" s="106"/>
      <c r="AP92" s="106"/>
      <c r="AQ92" s="106"/>
      <c r="AR92" s="106"/>
      <c r="AS92" s="106"/>
      <c r="AT92" s="106"/>
      <c r="AU92" s="106"/>
      <c r="AV92" s="106"/>
      <c r="AW92" s="106"/>
      <c r="AX92" s="106"/>
      <c r="AY92" s="106"/>
      <c r="AZ92" s="106"/>
    </row>
    <row r="93" spans="1:52" x14ac:dyDescent="0.2">
      <c r="A93" s="7"/>
      <c r="B93" s="7"/>
      <c r="C93" s="101"/>
      <c r="D93" s="101"/>
      <c r="E93" s="101"/>
      <c r="F93" s="101"/>
      <c r="G93" s="101"/>
      <c r="H93" s="101"/>
      <c r="I93" s="101"/>
      <c r="J93" s="101"/>
      <c r="K93" s="101"/>
      <c r="L93" s="101"/>
      <c r="M93" s="101"/>
      <c r="N93" s="101"/>
      <c r="O93" s="101"/>
      <c r="P93" s="101"/>
      <c r="Q93" s="101"/>
      <c r="R93" s="101"/>
      <c r="S93" s="106"/>
      <c r="T93" s="106"/>
      <c r="U93" s="106"/>
      <c r="V93" s="107"/>
      <c r="W93" s="107"/>
      <c r="X93" s="107"/>
      <c r="Y93" s="107"/>
      <c r="Z93" s="107"/>
      <c r="AA93" s="107"/>
      <c r="AB93" s="107"/>
      <c r="AC93" s="107"/>
      <c r="AD93" s="107"/>
      <c r="AE93" s="107"/>
      <c r="AF93" s="101"/>
      <c r="AG93" s="101"/>
      <c r="AH93" s="101"/>
      <c r="AI93" s="101"/>
      <c r="AJ93" s="101"/>
      <c r="AK93" s="101"/>
      <c r="AL93" s="107"/>
      <c r="AM93" s="107"/>
      <c r="AN93" s="107"/>
      <c r="AO93" s="106"/>
      <c r="AP93" s="106"/>
      <c r="AQ93" s="106"/>
      <c r="AR93" s="106"/>
      <c r="AS93" s="106"/>
      <c r="AT93" s="106"/>
      <c r="AU93" s="106"/>
      <c r="AV93" s="106"/>
      <c r="AW93" s="106"/>
      <c r="AX93" s="106"/>
      <c r="AY93" s="106"/>
      <c r="AZ93" s="106"/>
    </row>
    <row r="94" spans="1:52" x14ac:dyDescent="0.2">
      <c r="A94" s="7"/>
      <c r="B94" s="7"/>
      <c r="C94" s="101"/>
      <c r="D94" s="101"/>
      <c r="E94" s="101"/>
      <c r="F94" s="101"/>
      <c r="G94" s="101"/>
      <c r="H94" s="101"/>
      <c r="I94" s="101"/>
      <c r="J94" s="101"/>
      <c r="K94" s="101"/>
      <c r="L94" s="101"/>
      <c r="M94" s="101"/>
      <c r="N94" s="101"/>
      <c r="O94" s="101"/>
      <c r="P94" s="101"/>
      <c r="Q94" s="101"/>
      <c r="R94" s="101"/>
      <c r="S94" s="106"/>
      <c r="T94" s="106"/>
      <c r="U94" s="106"/>
      <c r="V94" s="107"/>
      <c r="W94" s="107"/>
      <c r="X94" s="107"/>
      <c r="Y94" s="107"/>
      <c r="Z94" s="107"/>
      <c r="AA94" s="107"/>
      <c r="AB94" s="107"/>
      <c r="AC94" s="107"/>
      <c r="AD94" s="107"/>
      <c r="AE94" s="107"/>
      <c r="AF94" s="101"/>
      <c r="AG94" s="101"/>
      <c r="AH94" s="101"/>
      <c r="AI94" s="101"/>
      <c r="AJ94" s="101"/>
      <c r="AK94" s="101"/>
      <c r="AL94" s="107"/>
      <c r="AM94" s="107"/>
      <c r="AN94" s="107"/>
      <c r="AO94" s="106"/>
      <c r="AP94" s="106"/>
      <c r="AQ94" s="106"/>
      <c r="AR94" s="106"/>
      <c r="AS94" s="106"/>
      <c r="AT94" s="106"/>
      <c r="AU94" s="106"/>
      <c r="AV94" s="106"/>
      <c r="AW94" s="106"/>
      <c r="AX94" s="106"/>
      <c r="AY94" s="106"/>
      <c r="AZ94" s="106"/>
    </row>
    <row r="95" spans="1:52" x14ac:dyDescent="0.2">
      <c r="A95" s="7"/>
      <c r="B95" s="7"/>
      <c r="C95" s="101"/>
      <c r="D95" s="101"/>
      <c r="E95" s="101"/>
      <c r="F95" s="101"/>
      <c r="G95" s="101"/>
      <c r="H95" s="101"/>
      <c r="I95" s="101"/>
      <c r="J95" s="101"/>
      <c r="K95" s="101"/>
      <c r="L95" s="101"/>
      <c r="M95" s="101"/>
      <c r="N95" s="101"/>
      <c r="O95" s="101"/>
      <c r="P95" s="101"/>
      <c r="Q95" s="101"/>
      <c r="R95" s="101"/>
      <c r="S95" s="106"/>
      <c r="T95" s="106"/>
      <c r="U95" s="106"/>
      <c r="V95" s="107"/>
      <c r="W95" s="107"/>
      <c r="X95" s="107"/>
      <c r="Y95" s="107"/>
      <c r="Z95" s="107"/>
      <c r="AA95" s="107"/>
      <c r="AB95" s="107"/>
      <c r="AC95" s="107"/>
      <c r="AD95" s="107"/>
      <c r="AE95" s="107"/>
      <c r="AF95" s="101"/>
      <c r="AG95" s="101"/>
      <c r="AH95" s="101"/>
      <c r="AI95" s="101"/>
      <c r="AJ95" s="101"/>
      <c r="AK95" s="101"/>
      <c r="AL95" s="107"/>
      <c r="AM95" s="107"/>
      <c r="AN95" s="107"/>
      <c r="AO95" s="106"/>
      <c r="AP95" s="106"/>
      <c r="AQ95" s="106"/>
      <c r="AR95" s="106"/>
      <c r="AS95" s="106"/>
      <c r="AT95" s="106"/>
      <c r="AU95" s="106"/>
      <c r="AV95" s="106"/>
      <c r="AW95" s="106"/>
      <c r="AX95" s="106"/>
      <c r="AY95" s="106"/>
      <c r="AZ95" s="106"/>
    </row>
    <row r="96" spans="1:52" x14ac:dyDescent="0.2">
      <c r="A96" s="7"/>
      <c r="B96" s="7"/>
      <c r="C96" s="101"/>
      <c r="D96" s="101"/>
      <c r="E96" s="101"/>
      <c r="F96" s="101"/>
      <c r="G96" s="101"/>
      <c r="H96" s="101"/>
      <c r="I96" s="101"/>
      <c r="J96" s="101"/>
      <c r="K96" s="101"/>
      <c r="L96" s="101"/>
      <c r="M96" s="101"/>
      <c r="N96" s="101"/>
      <c r="O96" s="101"/>
      <c r="P96" s="101"/>
      <c r="Q96" s="101"/>
      <c r="R96" s="101"/>
      <c r="S96" s="106"/>
      <c r="T96" s="106"/>
      <c r="U96" s="106"/>
      <c r="V96" s="107"/>
      <c r="W96" s="107"/>
      <c r="X96" s="107"/>
      <c r="Y96" s="107"/>
      <c r="Z96" s="107"/>
      <c r="AA96" s="107"/>
      <c r="AB96" s="107"/>
      <c r="AC96" s="107"/>
      <c r="AD96" s="107"/>
      <c r="AE96" s="107"/>
      <c r="AF96" s="101"/>
      <c r="AG96" s="101"/>
      <c r="AH96" s="101"/>
      <c r="AI96" s="101"/>
      <c r="AJ96" s="101"/>
      <c r="AK96" s="101"/>
      <c r="AL96" s="107"/>
      <c r="AM96" s="107"/>
      <c r="AN96" s="107"/>
      <c r="AO96" s="106"/>
      <c r="AP96" s="106"/>
      <c r="AQ96" s="106"/>
      <c r="AR96" s="106"/>
      <c r="AS96" s="106"/>
      <c r="AT96" s="106"/>
      <c r="AU96" s="106"/>
      <c r="AV96" s="106"/>
      <c r="AW96" s="106"/>
      <c r="AX96" s="106"/>
      <c r="AY96" s="106"/>
      <c r="AZ96" s="106"/>
    </row>
    <row r="97" spans="1:52" x14ac:dyDescent="0.2">
      <c r="A97" s="7"/>
      <c r="B97" s="7"/>
      <c r="C97" s="101"/>
      <c r="D97" s="101"/>
      <c r="E97" s="101"/>
      <c r="F97" s="101"/>
      <c r="G97" s="101"/>
      <c r="H97" s="101"/>
      <c r="I97" s="101"/>
      <c r="J97" s="101"/>
      <c r="K97" s="101"/>
      <c r="L97" s="101"/>
      <c r="M97" s="101"/>
      <c r="N97" s="101"/>
      <c r="O97" s="101"/>
      <c r="P97" s="101"/>
      <c r="Q97" s="101"/>
      <c r="R97" s="101"/>
      <c r="S97" s="106"/>
      <c r="T97" s="106"/>
      <c r="U97" s="106"/>
      <c r="V97" s="107"/>
      <c r="W97" s="107"/>
      <c r="X97" s="107"/>
      <c r="Y97" s="107"/>
      <c r="Z97" s="107"/>
      <c r="AA97" s="107"/>
      <c r="AB97" s="107"/>
      <c r="AC97" s="107"/>
      <c r="AD97" s="107"/>
      <c r="AE97" s="107"/>
      <c r="AF97" s="101"/>
      <c r="AG97" s="101"/>
      <c r="AH97" s="101"/>
      <c r="AI97" s="101"/>
      <c r="AJ97" s="101"/>
      <c r="AK97" s="101"/>
      <c r="AL97" s="107"/>
      <c r="AM97" s="107"/>
      <c r="AN97" s="107"/>
      <c r="AO97" s="106"/>
      <c r="AP97" s="106"/>
      <c r="AQ97" s="106"/>
      <c r="AR97" s="106"/>
      <c r="AS97" s="106"/>
      <c r="AT97" s="106"/>
      <c r="AU97" s="106"/>
      <c r="AV97" s="106"/>
      <c r="AW97" s="106"/>
      <c r="AX97" s="106"/>
      <c r="AY97" s="106"/>
      <c r="AZ97" s="106"/>
    </row>
    <row r="98" spans="1:52" x14ac:dyDescent="0.2">
      <c r="A98" s="7"/>
      <c r="B98" s="7"/>
      <c r="C98" s="101"/>
      <c r="D98" s="101"/>
      <c r="E98" s="101"/>
      <c r="F98" s="101"/>
      <c r="G98" s="101"/>
      <c r="H98" s="101"/>
      <c r="I98" s="101"/>
      <c r="J98" s="101"/>
      <c r="K98" s="101"/>
      <c r="L98" s="101"/>
      <c r="M98" s="101"/>
      <c r="N98" s="101"/>
      <c r="O98" s="101"/>
      <c r="P98" s="101"/>
      <c r="Q98" s="101"/>
      <c r="R98" s="101"/>
      <c r="S98" s="106"/>
      <c r="T98" s="106"/>
      <c r="U98" s="106"/>
      <c r="V98" s="107"/>
      <c r="W98" s="107"/>
      <c r="X98" s="107"/>
      <c r="Y98" s="107"/>
      <c r="Z98" s="107"/>
      <c r="AA98" s="107"/>
      <c r="AB98" s="107"/>
      <c r="AC98" s="107"/>
      <c r="AD98" s="107"/>
      <c r="AE98" s="107"/>
      <c r="AF98" s="101"/>
      <c r="AG98" s="101"/>
      <c r="AH98" s="101"/>
      <c r="AI98" s="101"/>
      <c r="AJ98" s="101"/>
      <c r="AK98" s="101"/>
      <c r="AL98" s="107"/>
      <c r="AM98" s="107"/>
      <c r="AN98" s="107"/>
      <c r="AO98" s="106"/>
      <c r="AP98" s="106"/>
      <c r="AQ98" s="106"/>
      <c r="AR98" s="106"/>
      <c r="AS98" s="106"/>
      <c r="AT98" s="106"/>
      <c r="AU98" s="106"/>
      <c r="AV98" s="106"/>
      <c r="AW98" s="106"/>
      <c r="AX98" s="106"/>
      <c r="AY98" s="106"/>
      <c r="AZ98" s="106"/>
    </row>
    <row r="99" spans="1:52" x14ac:dyDescent="0.2">
      <c r="A99" s="7"/>
      <c r="B99" s="7"/>
      <c r="C99" s="101"/>
      <c r="D99" s="101"/>
      <c r="E99" s="101"/>
      <c r="F99" s="101"/>
      <c r="G99" s="101"/>
      <c r="H99" s="101"/>
      <c r="I99" s="101"/>
      <c r="J99" s="101"/>
      <c r="K99" s="101"/>
      <c r="L99" s="101"/>
      <c r="M99" s="101"/>
      <c r="N99" s="101"/>
      <c r="O99" s="101"/>
      <c r="P99" s="101"/>
      <c r="Q99" s="101"/>
      <c r="R99" s="101"/>
      <c r="S99" s="106"/>
      <c r="T99" s="107"/>
      <c r="U99" s="106"/>
      <c r="V99" s="107"/>
      <c r="W99" s="107"/>
      <c r="X99" s="107"/>
      <c r="Y99" s="107"/>
      <c r="Z99" s="107"/>
      <c r="AA99" s="107"/>
      <c r="AB99" s="107"/>
      <c r="AC99" s="107"/>
      <c r="AD99" s="107"/>
      <c r="AE99" s="107"/>
      <c r="AF99" s="101"/>
      <c r="AG99" s="101"/>
      <c r="AH99" s="101"/>
      <c r="AI99" s="101"/>
      <c r="AJ99" s="101"/>
      <c r="AK99" s="101"/>
      <c r="AL99" s="107"/>
      <c r="AM99" s="107"/>
      <c r="AN99" s="107"/>
      <c r="AO99" s="106"/>
      <c r="AP99" s="106"/>
      <c r="AQ99" s="106"/>
      <c r="AR99" s="106"/>
      <c r="AS99" s="106"/>
      <c r="AT99" s="106"/>
      <c r="AU99" s="106"/>
      <c r="AV99" s="106"/>
      <c r="AW99" s="106"/>
      <c r="AX99" s="106"/>
      <c r="AY99" s="106"/>
      <c r="AZ99" s="106"/>
    </row>
    <row r="100" spans="1:52" x14ac:dyDescent="0.2">
      <c r="A100" s="7"/>
      <c r="B100" s="7"/>
      <c r="C100" s="101"/>
      <c r="D100" s="101"/>
      <c r="E100" s="101"/>
      <c r="F100" s="101"/>
      <c r="G100" s="101"/>
      <c r="H100" s="101"/>
      <c r="I100" s="101"/>
      <c r="J100" s="101"/>
      <c r="K100" s="101"/>
      <c r="L100" s="101"/>
      <c r="M100" s="101"/>
      <c r="N100" s="101"/>
      <c r="O100" s="101"/>
      <c r="P100" s="101"/>
      <c r="Q100" s="101"/>
      <c r="R100" s="101"/>
      <c r="S100" s="106"/>
      <c r="T100" s="107"/>
      <c r="U100" s="106"/>
      <c r="V100" s="107"/>
      <c r="W100" s="107"/>
      <c r="X100" s="107"/>
      <c r="Y100" s="107"/>
      <c r="Z100" s="107"/>
      <c r="AA100" s="107"/>
      <c r="AB100" s="107"/>
      <c r="AC100" s="107"/>
      <c r="AD100" s="107"/>
      <c r="AE100" s="107"/>
      <c r="AF100" s="101"/>
      <c r="AG100" s="101"/>
      <c r="AH100" s="101"/>
      <c r="AI100" s="101"/>
      <c r="AJ100" s="101"/>
      <c r="AK100" s="101"/>
      <c r="AL100" s="107"/>
      <c r="AM100" s="107"/>
      <c r="AN100" s="107"/>
      <c r="AO100" s="106"/>
      <c r="AP100" s="106"/>
      <c r="AQ100" s="106"/>
      <c r="AR100" s="106"/>
      <c r="AS100" s="106"/>
      <c r="AT100" s="106"/>
      <c r="AU100" s="106"/>
      <c r="AV100" s="106"/>
      <c r="AW100" s="106"/>
      <c r="AX100" s="106"/>
      <c r="AY100" s="106"/>
      <c r="AZ100" s="106"/>
    </row>
    <row r="101" spans="1:52" x14ac:dyDescent="0.2">
      <c r="A101" s="7"/>
      <c r="B101" s="7"/>
      <c r="C101" s="101"/>
      <c r="D101" s="101"/>
      <c r="E101" s="101"/>
      <c r="F101" s="101"/>
      <c r="G101" s="101"/>
      <c r="H101" s="101"/>
      <c r="I101" s="101"/>
      <c r="J101" s="101"/>
      <c r="K101" s="101"/>
      <c r="L101" s="101"/>
      <c r="M101" s="101"/>
      <c r="N101" s="101"/>
      <c r="O101" s="101"/>
      <c r="P101" s="101"/>
      <c r="Q101" s="101"/>
      <c r="R101" s="101"/>
      <c r="S101" s="106"/>
      <c r="T101" s="107"/>
      <c r="U101" s="107"/>
      <c r="V101" s="107"/>
      <c r="W101" s="107"/>
      <c r="X101" s="107"/>
      <c r="Y101" s="107"/>
      <c r="Z101" s="107"/>
      <c r="AA101" s="107"/>
      <c r="AB101" s="107"/>
      <c r="AC101" s="107"/>
      <c r="AD101" s="107"/>
      <c r="AE101" s="107"/>
      <c r="AF101" s="101"/>
      <c r="AG101" s="101"/>
      <c r="AH101" s="101"/>
      <c r="AI101" s="101"/>
      <c r="AJ101" s="101"/>
      <c r="AK101" s="101"/>
      <c r="AL101" s="107"/>
      <c r="AM101" s="107"/>
      <c r="AN101" s="107"/>
      <c r="AO101" s="106"/>
      <c r="AP101" s="106"/>
      <c r="AQ101" s="106"/>
      <c r="AR101" s="106"/>
      <c r="AS101" s="106"/>
      <c r="AT101" s="106"/>
      <c r="AU101" s="106"/>
      <c r="AV101" s="106"/>
      <c r="AW101" s="106"/>
      <c r="AX101" s="106"/>
      <c r="AY101" s="106"/>
      <c r="AZ101" s="106"/>
    </row>
    <row r="102" spans="1:52" x14ac:dyDescent="0.2">
      <c r="A102" s="7"/>
      <c r="B102" s="7"/>
      <c r="C102" s="101"/>
      <c r="D102" s="101"/>
      <c r="E102" s="101"/>
      <c r="F102" s="101"/>
      <c r="G102" s="101"/>
      <c r="H102" s="101"/>
      <c r="I102" s="101"/>
      <c r="J102" s="101"/>
      <c r="K102" s="101"/>
      <c r="L102" s="101"/>
      <c r="M102" s="101"/>
      <c r="N102" s="101"/>
      <c r="O102" s="101"/>
      <c r="P102" s="101"/>
      <c r="Q102" s="101"/>
      <c r="R102" s="101"/>
      <c r="S102" s="106"/>
      <c r="T102" s="107"/>
      <c r="U102" s="107"/>
      <c r="V102" s="107"/>
      <c r="W102" s="107"/>
      <c r="X102" s="107"/>
      <c r="Y102" s="107"/>
      <c r="Z102" s="107"/>
      <c r="AA102" s="107"/>
      <c r="AB102" s="107"/>
      <c r="AC102" s="107"/>
      <c r="AD102" s="107"/>
      <c r="AE102" s="107"/>
      <c r="AF102" s="101"/>
      <c r="AG102" s="101"/>
      <c r="AH102" s="101"/>
      <c r="AI102" s="101"/>
      <c r="AJ102" s="101"/>
      <c r="AK102" s="101"/>
      <c r="AL102" s="107"/>
      <c r="AM102" s="107"/>
      <c r="AN102" s="107"/>
      <c r="AO102" s="106"/>
      <c r="AP102" s="106"/>
      <c r="AQ102" s="106"/>
      <c r="AR102" s="106"/>
      <c r="AS102" s="106"/>
      <c r="AT102" s="106"/>
      <c r="AU102" s="106"/>
      <c r="AV102" s="106"/>
      <c r="AW102" s="106"/>
      <c r="AX102" s="106"/>
      <c r="AY102" s="106"/>
      <c r="AZ102" s="106"/>
    </row>
    <row r="103" spans="1:52" x14ac:dyDescent="0.2">
      <c r="A103" s="7"/>
      <c r="B103" s="7"/>
      <c r="C103" s="101"/>
      <c r="D103" s="101"/>
      <c r="E103" s="101"/>
      <c r="F103" s="101"/>
      <c r="G103" s="101"/>
      <c r="H103" s="101"/>
      <c r="I103" s="101"/>
      <c r="J103" s="101"/>
      <c r="K103" s="101"/>
      <c r="L103" s="101"/>
      <c r="M103" s="101"/>
      <c r="N103" s="101"/>
      <c r="O103" s="101"/>
      <c r="P103" s="101"/>
      <c r="Q103" s="101"/>
      <c r="R103" s="101"/>
      <c r="S103" s="106"/>
      <c r="T103" s="107"/>
      <c r="U103" s="107"/>
      <c r="V103" s="107"/>
      <c r="W103" s="107"/>
      <c r="X103" s="107"/>
      <c r="Y103" s="107"/>
      <c r="Z103" s="107"/>
      <c r="AA103" s="107"/>
      <c r="AB103" s="107"/>
      <c r="AC103" s="107"/>
      <c r="AD103" s="107"/>
      <c r="AE103" s="107"/>
      <c r="AF103" s="101"/>
      <c r="AG103" s="101"/>
      <c r="AH103" s="101"/>
      <c r="AI103" s="101"/>
      <c r="AJ103" s="101"/>
      <c r="AK103" s="101"/>
      <c r="AL103" s="107"/>
      <c r="AM103" s="107"/>
      <c r="AN103" s="107"/>
      <c r="AO103" s="106"/>
      <c r="AP103" s="106"/>
      <c r="AQ103" s="106"/>
      <c r="AR103" s="106"/>
      <c r="AS103" s="106"/>
      <c r="AT103" s="106"/>
      <c r="AU103" s="106"/>
      <c r="AV103" s="106"/>
      <c r="AW103" s="106"/>
      <c r="AX103" s="106"/>
      <c r="AY103" s="106"/>
      <c r="AZ103" s="106"/>
    </row>
    <row r="104" spans="1:52" x14ac:dyDescent="0.2">
      <c r="A104" s="7"/>
      <c r="B104" s="7"/>
      <c r="C104" s="101"/>
      <c r="D104" s="101"/>
      <c r="E104" s="101"/>
      <c r="F104" s="101"/>
      <c r="G104" s="101"/>
      <c r="H104" s="101"/>
      <c r="I104" s="101"/>
      <c r="J104" s="101"/>
      <c r="K104" s="101"/>
      <c r="L104" s="101"/>
      <c r="M104" s="101"/>
      <c r="N104" s="101"/>
      <c r="O104" s="101"/>
      <c r="P104" s="101"/>
      <c r="Q104" s="101"/>
      <c r="R104" s="101"/>
      <c r="S104" s="106"/>
      <c r="T104" s="107"/>
      <c r="U104" s="107"/>
      <c r="V104" s="107"/>
      <c r="W104" s="107"/>
      <c r="X104" s="107"/>
      <c r="Y104" s="107"/>
      <c r="Z104" s="107"/>
      <c r="AA104" s="107"/>
      <c r="AB104" s="107"/>
      <c r="AC104" s="107"/>
      <c r="AD104" s="107"/>
      <c r="AE104" s="107"/>
      <c r="AF104" s="101"/>
      <c r="AG104" s="101"/>
      <c r="AH104" s="101"/>
      <c r="AI104" s="101"/>
      <c r="AJ104" s="101"/>
      <c r="AK104" s="101"/>
      <c r="AL104" s="107"/>
      <c r="AM104" s="107"/>
      <c r="AN104" s="107"/>
      <c r="AO104" s="106"/>
      <c r="AP104" s="106"/>
      <c r="AQ104" s="106"/>
      <c r="AR104" s="106"/>
      <c r="AS104" s="106"/>
      <c r="AT104" s="106"/>
      <c r="AU104" s="106"/>
      <c r="AV104" s="106"/>
      <c r="AW104" s="106"/>
      <c r="AX104" s="106"/>
      <c r="AY104" s="106"/>
      <c r="AZ104" s="106"/>
    </row>
    <row r="105" spans="1:52" x14ac:dyDescent="0.2">
      <c r="A105" s="7"/>
      <c r="B105" s="7"/>
      <c r="C105" s="101"/>
      <c r="D105" s="101"/>
      <c r="E105" s="101"/>
      <c r="F105" s="101"/>
      <c r="G105" s="101"/>
      <c r="H105" s="101"/>
      <c r="I105" s="101"/>
      <c r="J105" s="101"/>
      <c r="K105" s="101"/>
      <c r="L105" s="101"/>
      <c r="M105" s="101"/>
      <c r="N105" s="101"/>
      <c r="O105" s="101"/>
      <c r="P105" s="101"/>
      <c r="Q105" s="101"/>
      <c r="R105" s="101"/>
      <c r="S105" s="107"/>
      <c r="T105" s="107"/>
      <c r="U105" s="107"/>
      <c r="V105" s="107"/>
      <c r="W105" s="107"/>
      <c r="X105" s="107"/>
      <c r="Y105" s="107"/>
      <c r="Z105" s="107"/>
      <c r="AA105" s="107"/>
      <c r="AB105" s="107"/>
      <c r="AC105" s="107"/>
      <c r="AD105" s="107"/>
      <c r="AE105" s="107"/>
      <c r="AF105" s="101"/>
      <c r="AG105" s="101"/>
      <c r="AH105" s="101"/>
      <c r="AI105" s="101"/>
      <c r="AJ105" s="101"/>
      <c r="AK105" s="101"/>
      <c r="AL105" s="107"/>
      <c r="AM105" s="107"/>
      <c r="AN105" s="107"/>
      <c r="AO105" s="106"/>
      <c r="AP105" s="106"/>
      <c r="AQ105" s="106"/>
      <c r="AR105" s="106"/>
      <c r="AS105" s="106"/>
      <c r="AT105" s="106"/>
      <c r="AU105" s="106"/>
      <c r="AV105" s="106"/>
      <c r="AW105" s="106"/>
      <c r="AX105" s="106"/>
      <c r="AY105" s="106"/>
      <c r="AZ105" s="106"/>
    </row>
    <row r="106" spans="1:52" x14ac:dyDescent="0.2">
      <c r="A106" s="7"/>
      <c r="B106" s="7"/>
      <c r="C106" s="101"/>
      <c r="D106" s="101"/>
      <c r="E106" s="101"/>
      <c r="F106" s="101"/>
      <c r="G106" s="101"/>
      <c r="H106" s="101"/>
      <c r="I106" s="101"/>
      <c r="J106" s="101"/>
      <c r="K106" s="101"/>
      <c r="L106" s="101"/>
      <c r="M106" s="101"/>
      <c r="N106" s="101"/>
      <c r="O106" s="101"/>
      <c r="P106" s="101"/>
      <c r="Q106" s="101"/>
      <c r="R106" s="101"/>
      <c r="S106" s="107"/>
      <c r="T106" s="107"/>
      <c r="U106" s="107"/>
      <c r="V106" s="107"/>
      <c r="W106" s="107"/>
      <c r="X106" s="107"/>
      <c r="Y106" s="107"/>
      <c r="Z106" s="107"/>
      <c r="AA106" s="107"/>
      <c r="AB106" s="107"/>
      <c r="AC106" s="107"/>
      <c r="AD106" s="107"/>
      <c r="AE106" s="107"/>
      <c r="AF106" s="101"/>
      <c r="AG106" s="101"/>
      <c r="AH106" s="101"/>
      <c r="AI106" s="101"/>
      <c r="AJ106" s="101"/>
      <c r="AK106" s="101"/>
      <c r="AL106" s="107"/>
      <c r="AM106" s="107"/>
      <c r="AN106" s="107"/>
      <c r="AO106" s="106"/>
      <c r="AP106" s="106"/>
      <c r="AQ106" s="106"/>
      <c r="AR106" s="106"/>
      <c r="AS106" s="106"/>
      <c r="AT106" s="106"/>
      <c r="AU106" s="106"/>
      <c r="AV106" s="106"/>
      <c r="AW106" s="106"/>
      <c r="AX106" s="106"/>
      <c r="AY106" s="106"/>
      <c r="AZ106" s="106"/>
    </row>
    <row r="107" spans="1:52" x14ac:dyDescent="0.2">
      <c r="A107" s="7"/>
      <c r="B107" s="7"/>
      <c r="C107" s="101"/>
      <c r="D107" s="101"/>
      <c r="E107" s="101"/>
      <c r="F107" s="101"/>
      <c r="G107" s="101"/>
      <c r="H107" s="101"/>
      <c r="I107" s="101"/>
      <c r="J107" s="101"/>
      <c r="K107" s="101"/>
      <c r="L107" s="101"/>
      <c r="M107" s="101"/>
      <c r="N107" s="101"/>
      <c r="O107" s="101"/>
      <c r="P107" s="101"/>
      <c r="Q107" s="101"/>
      <c r="R107" s="101"/>
      <c r="S107" s="107"/>
      <c r="T107" s="107"/>
      <c r="U107" s="107"/>
      <c r="V107" s="107"/>
      <c r="W107" s="107"/>
      <c r="X107" s="107"/>
      <c r="Y107" s="107"/>
      <c r="Z107" s="107"/>
      <c r="AA107" s="107"/>
      <c r="AB107" s="107"/>
      <c r="AC107" s="107"/>
      <c r="AD107" s="107"/>
      <c r="AE107" s="107"/>
      <c r="AF107" s="101"/>
      <c r="AG107" s="101"/>
      <c r="AH107" s="101"/>
      <c r="AI107" s="101"/>
      <c r="AJ107" s="101"/>
      <c r="AK107" s="101"/>
      <c r="AL107" s="107"/>
      <c r="AM107" s="107"/>
      <c r="AN107" s="107"/>
      <c r="AO107" s="106"/>
      <c r="AP107" s="106"/>
      <c r="AQ107" s="106"/>
      <c r="AR107" s="106"/>
      <c r="AS107" s="106"/>
      <c r="AT107" s="106"/>
      <c r="AU107" s="106"/>
      <c r="AV107" s="106"/>
      <c r="AW107" s="106"/>
      <c r="AX107" s="106"/>
      <c r="AY107" s="106"/>
      <c r="AZ107" s="106"/>
    </row>
    <row r="108" spans="1:52" x14ac:dyDescent="0.2">
      <c r="A108" s="7"/>
      <c r="B108" s="7"/>
      <c r="C108" s="101"/>
      <c r="D108" s="101"/>
      <c r="E108" s="101"/>
      <c r="F108" s="101"/>
      <c r="G108" s="101"/>
      <c r="H108" s="101"/>
      <c r="I108" s="101"/>
      <c r="J108" s="101"/>
      <c r="K108" s="101"/>
      <c r="L108" s="101"/>
      <c r="M108" s="101"/>
      <c r="N108" s="101"/>
      <c r="O108" s="101"/>
      <c r="P108" s="101"/>
      <c r="Q108" s="101"/>
      <c r="R108" s="101"/>
      <c r="S108" s="107"/>
      <c r="T108" s="107"/>
      <c r="U108" s="107"/>
      <c r="V108" s="107"/>
      <c r="W108" s="107"/>
      <c r="X108" s="107"/>
      <c r="Y108" s="107"/>
      <c r="Z108" s="107"/>
      <c r="AA108" s="107"/>
      <c r="AB108" s="107"/>
      <c r="AC108" s="107"/>
      <c r="AD108" s="107"/>
      <c r="AE108" s="107"/>
      <c r="AF108" s="101"/>
      <c r="AG108" s="101"/>
      <c r="AH108" s="101"/>
      <c r="AI108" s="101"/>
      <c r="AJ108" s="101"/>
      <c r="AK108" s="101"/>
      <c r="AL108" s="107"/>
      <c r="AM108" s="107"/>
      <c r="AN108" s="107"/>
      <c r="AO108" s="106"/>
      <c r="AP108" s="106"/>
      <c r="AQ108" s="106"/>
      <c r="AR108" s="106"/>
      <c r="AS108" s="106"/>
      <c r="AT108" s="106"/>
      <c r="AU108" s="106"/>
      <c r="AV108" s="106"/>
      <c r="AW108" s="106"/>
      <c r="AX108" s="106"/>
      <c r="AY108" s="106"/>
      <c r="AZ108" s="106"/>
    </row>
    <row r="109" spans="1:52" x14ac:dyDescent="0.2">
      <c r="A109" s="7"/>
      <c r="B109" s="7"/>
      <c r="C109" s="101"/>
      <c r="D109" s="101"/>
      <c r="E109" s="101"/>
      <c r="F109" s="101"/>
      <c r="G109" s="101"/>
      <c r="H109" s="101"/>
      <c r="I109" s="101"/>
      <c r="J109" s="101"/>
      <c r="K109" s="101"/>
      <c r="L109" s="101"/>
      <c r="M109" s="101"/>
      <c r="N109" s="101"/>
      <c r="O109" s="101"/>
      <c r="P109" s="101"/>
      <c r="Q109" s="101"/>
      <c r="R109" s="101"/>
      <c r="S109" s="107"/>
      <c r="T109" s="107"/>
      <c r="U109" s="107"/>
      <c r="V109" s="107"/>
      <c r="W109" s="107"/>
      <c r="X109" s="107"/>
      <c r="Y109" s="107"/>
      <c r="Z109" s="107"/>
      <c r="AA109" s="107"/>
      <c r="AB109" s="107"/>
      <c r="AC109" s="107"/>
      <c r="AD109" s="107"/>
      <c r="AE109" s="107"/>
      <c r="AF109" s="101"/>
      <c r="AG109" s="101"/>
      <c r="AH109" s="101"/>
      <c r="AI109" s="101"/>
      <c r="AJ109" s="101"/>
      <c r="AK109" s="101"/>
      <c r="AL109" s="107"/>
      <c r="AM109" s="107"/>
      <c r="AN109" s="107"/>
      <c r="AO109" s="106"/>
      <c r="AP109" s="106"/>
      <c r="AQ109" s="106"/>
      <c r="AR109" s="106"/>
      <c r="AS109" s="106"/>
      <c r="AT109" s="106"/>
      <c r="AU109" s="106"/>
      <c r="AV109" s="106"/>
      <c r="AW109" s="106"/>
      <c r="AX109" s="106"/>
      <c r="AY109" s="106"/>
      <c r="AZ109" s="106"/>
    </row>
    <row r="110" spans="1:52" x14ac:dyDescent="0.2">
      <c r="A110" s="7"/>
      <c r="B110" s="7"/>
      <c r="C110" s="101"/>
      <c r="D110" s="101"/>
      <c r="E110" s="101"/>
      <c r="F110" s="101"/>
      <c r="G110" s="101"/>
      <c r="H110" s="101"/>
      <c r="I110" s="101"/>
      <c r="J110" s="101"/>
      <c r="K110" s="101"/>
      <c r="L110" s="101"/>
      <c r="M110" s="101"/>
      <c r="N110" s="101"/>
      <c r="O110" s="101"/>
      <c r="P110" s="101"/>
      <c r="Q110" s="101"/>
      <c r="R110" s="101"/>
      <c r="S110" s="107"/>
      <c r="T110" s="107"/>
      <c r="U110" s="107"/>
      <c r="V110" s="107"/>
      <c r="W110" s="107"/>
      <c r="X110" s="107"/>
      <c r="Y110" s="107"/>
      <c r="Z110" s="107"/>
      <c r="AA110" s="107"/>
      <c r="AB110" s="107"/>
      <c r="AC110" s="107"/>
      <c r="AD110" s="107"/>
      <c r="AE110" s="107"/>
      <c r="AF110" s="101"/>
      <c r="AG110" s="101"/>
      <c r="AH110" s="101"/>
      <c r="AI110" s="101"/>
      <c r="AJ110" s="101"/>
      <c r="AK110" s="101"/>
      <c r="AL110" s="107"/>
      <c r="AM110" s="107"/>
      <c r="AN110" s="107"/>
      <c r="AO110" s="106"/>
      <c r="AP110" s="106"/>
      <c r="AQ110" s="106"/>
      <c r="AR110" s="106"/>
      <c r="AS110" s="106"/>
      <c r="AT110" s="106"/>
      <c r="AU110" s="106"/>
      <c r="AV110" s="106"/>
      <c r="AW110" s="106"/>
      <c r="AX110" s="106"/>
      <c r="AY110" s="106"/>
      <c r="AZ110" s="106"/>
    </row>
    <row r="111" spans="1:52" x14ac:dyDescent="0.2">
      <c r="A111" s="7"/>
      <c r="B111" s="7"/>
      <c r="C111" s="101"/>
      <c r="D111" s="101"/>
      <c r="E111" s="101"/>
      <c r="F111" s="101"/>
      <c r="G111" s="101"/>
      <c r="H111" s="101"/>
      <c r="I111" s="101"/>
      <c r="J111" s="101"/>
      <c r="K111" s="101"/>
      <c r="L111" s="101"/>
      <c r="M111" s="101"/>
      <c r="N111" s="101"/>
      <c r="O111" s="101"/>
      <c r="P111" s="101"/>
      <c r="Q111" s="101"/>
      <c r="R111" s="101"/>
      <c r="S111" s="107"/>
      <c r="T111" s="107"/>
      <c r="U111" s="107"/>
      <c r="V111" s="107"/>
      <c r="W111" s="107"/>
      <c r="X111" s="107"/>
      <c r="Y111" s="107"/>
      <c r="Z111" s="107"/>
      <c r="AA111" s="107"/>
      <c r="AB111" s="107"/>
      <c r="AC111" s="107"/>
      <c r="AD111" s="107"/>
      <c r="AE111" s="107"/>
      <c r="AF111" s="101"/>
      <c r="AG111" s="101"/>
      <c r="AH111" s="101"/>
      <c r="AI111" s="101"/>
      <c r="AJ111" s="101"/>
      <c r="AK111" s="101"/>
      <c r="AL111" s="107"/>
      <c r="AM111" s="107"/>
      <c r="AN111" s="107"/>
      <c r="AO111" s="106"/>
      <c r="AP111" s="106"/>
      <c r="AQ111" s="106"/>
      <c r="AR111" s="106"/>
      <c r="AS111" s="106"/>
      <c r="AT111" s="106"/>
      <c r="AU111" s="106"/>
      <c r="AV111" s="106"/>
      <c r="AW111" s="106"/>
      <c r="AX111" s="106"/>
      <c r="AY111" s="106"/>
      <c r="AZ111" s="106"/>
    </row>
    <row r="112" spans="1:52" x14ac:dyDescent="0.2">
      <c r="A112" s="106"/>
      <c r="B112" s="106"/>
      <c r="C112" s="101"/>
      <c r="D112" s="101"/>
      <c r="E112" s="101"/>
      <c r="F112" s="101"/>
      <c r="G112" s="101"/>
      <c r="H112" s="101"/>
      <c r="I112" s="101"/>
      <c r="J112" s="101"/>
      <c r="K112" s="101"/>
      <c r="L112" s="101"/>
      <c r="M112" s="101"/>
      <c r="N112" s="101"/>
      <c r="O112" s="101"/>
      <c r="P112" s="101"/>
      <c r="Q112" s="101"/>
      <c r="R112" s="101"/>
      <c r="S112" s="107"/>
      <c r="T112" s="107"/>
      <c r="U112" s="107"/>
      <c r="V112" s="107"/>
      <c r="W112" s="107"/>
      <c r="X112" s="107"/>
      <c r="Y112" s="107"/>
      <c r="Z112" s="107"/>
      <c r="AA112" s="107"/>
      <c r="AB112" s="107"/>
      <c r="AC112" s="107"/>
      <c r="AD112" s="107"/>
      <c r="AE112" s="107"/>
      <c r="AF112" s="101"/>
      <c r="AG112" s="101"/>
      <c r="AH112" s="101"/>
      <c r="AI112" s="101"/>
      <c r="AJ112" s="101"/>
      <c r="AK112" s="101"/>
      <c r="AL112" s="107"/>
      <c r="AM112" s="107"/>
      <c r="AN112" s="107"/>
      <c r="AO112" s="106"/>
      <c r="AP112" s="106"/>
      <c r="AQ112" s="106"/>
      <c r="AR112" s="106"/>
      <c r="AS112" s="106"/>
      <c r="AT112" s="106"/>
      <c r="AU112" s="106"/>
      <c r="AV112" s="106"/>
      <c r="AW112" s="106"/>
      <c r="AX112" s="106"/>
      <c r="AY112" s="106"/>
      <c r="AZ112" s="106"/>
    </row>
    <row r="113" spans="1:52" x14ac:dyDescent="0.2">
      <c r="A113" s="106"/>
      <c r="B113" s="106"/>
      <c r="C113" s="101"/>
      <c r="D113" s="101"/>
      <c r="E113" s="101"/>
      <c r="F113" s="101"/>
      <c r="G113" s="101"/>
      <c r="H113" s="101"/>
      <c r="I113" s="101"/>
      <c r="J113" s="101"/>
      <c r="K113" s="101"/>
      <c r="L113" s="101"/>
      <c r="M113" s="101"/>
      <c r="N113" s="101"/>
      <c r="O113" s="101"/>
      <c r="P113" s="101"/>
      <c r="Q113" s="101"/>
      <c r="R113" s="101"/>
      <c r="S113" s="107"/>
      <c r="T113" s="107"/>
      <c r="U113" s="107"/>
      <c r="V113" s="107"/>
      <c r="W113" s="107"/>
      <c r="X113" s="107"/>
      <c r="Y113" s="107"/>
      <c r="Z113" s="107"/>
      <c r="AA113" s="107"/>
      <c r="AB113" s="107"/>
      <c r="AC113" s="107"/>
      <c r="AD113" s="107"/>
      <c r="AE113" s="107"/>
      <c r="AF113" s="101"/>
      <c r="AG113" s="107"/>
      <c r="AH113" s="107"/>
      <c r="AI113" s="107"/>
      <c r="AJ113" s="107"/>
      <c r="AK113" s="107"/>
      <c r="AL113" s="107"/>
      <c r="AM113" s="107"/>
      <c r="AN113" s="107"/>
      <c r="AO113" s="106"/>
      <c r="AP113" s="106"/>
      <c r="AQ113" s="106"/>
      <c r="AR113" s="106"/>
      <c r="AS113" s="106"/>
      <c r="AT113" s="106"/>
      <c r="AU113" s="106"/>
      <c r="AV113" s="106"/>
      <c r="AW113" s="106"/>
      <c r="AX113" s="106"/>
      <c r="AY113" s="106"/>
      <c r="AZ113" s="106"/>
    </row>
    <row r="114" spans="1:52" x14ac:dyDescent="0.2">
      <c r="A114" s="106"/>
      <c r="B114" s="106"/>
      <c r="C114" s="101"/>
      <c r="D114" s="101"/>
      <c r="E114" s="101"/>
      <c r="F114" s="101"/>
      <c r="G114" s="101"/>
      <c r="H114" s="101"/>
      <c r="I114" s="101"/>
      <c r="J114" s="101"/>
      <c r="K114" s="101"/>
      <c r="L114" s="101"/>
      <c r="M114" s="101"/>
      <c r="N114" s="101"/>
      <c r="O114" s="101"/>
      <c r="P114" s="101"/>
      <c r="Q114" s="101"/>
      <c r="R114" s="101"/>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6"/>
      <c r="AP114" s="106"/>
      <c r="AQ114" s="106"/>
      <c r="AR114" s="106"/>
      <c r="AS114" s="106"/>
      <c r="AT114" s="106"/>
      <c r="AU114" s="106"/>
      <c r="AV114" s="106"/>
      <c r="AW114" s="106"/>
      <c r="AX114" s="106"/>
      <c r="AY114" s="106"/>
      <c r="AZ114" s="106"/>
    </row>
    <row r="115" spans="1:52" x14ac:dyDescent="0.2">
      <c r="A115" s="106"/>
      <c r="B115" s="106"/>
      <c r="C115" s="101"/>
      <c r="D115" s="101"/>
      <c r="E115" s="101"/>
      <c r="F115" s="101"/>
      <c r="G115" s="101"/>
      <c r="H115" s="101"/>
      <c r="I115" s="101"/>
      <c r="J115" s="101"/>
      <c r="K115" s="101"/>
      <c r="L115" s="101"/>
      <c r="M115" s="101"/>
      <c r="N115" s="101"/>
      <c r="O115" s="101"/>
      <c r="P115" s="101"/>
      <c r="Q115" s="101"/>
      <c r="R115" s="101"/>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6"/>
      <c r="AP115" s="106"/>
      <c r="AQ115" s="106"/>
      <c r="AR115" s="106"/>
      <c r="AS115" s="106"/>
      <c r="AT115" s="106"/>
      <c r="AU115" s="106"/>
      <c r="AV115" s="106"/>
      <c r="AW115" s="106"/>
      <c r="AX115" s="106"/>
      <c r="AY115" s="106"/>
      <c r="AZ115" s="106"/>
    </row>
    <row r="116" spans="1:52" x14ac:dyDescent="0.2">
      <c r="A116" s="106"/>
      <c r="B116" s="106"/>
      <c r="C116" s="101"/>
      <c r="D116" s="101"/>
      <c r="E116" s="101"/>
      <c r="F116" s="101"/>
      <c r="G116" s="101"/>
      <c r="H116" s="101"/>
      <c r="I116" s="101"/>
      <c r="J116" s="101"/>
      <c r="K116" s="101"/>
      <c r="L116" s="101"/>
      <c r="M116" s="101"/>
      <c r="N116" s="101"/>
      <c r="O116" s="101"/>
      <c r="P116" s="101"/>
      <c r="Q116" s="101"/>
      <c r="R116" s="101"/>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6"/>
      <c r="AP116" s="106"/>
      <c r="AQ116" s="106"/>
      <c r="AR116" s="106"/>
      <c r="AS116" s="106"/>
      <c r="AT116" s="106"/>
      <c r="AU116" s="106"/>
      <c r="AV116" s="106"/>
      <c r="AW116" s="106"/>
      <c r="AX116" s="106"/>
      <c r="AY116" s="106"/>
      <c r="AZ116" s="106"/>
    </row>
    <row r="117" spans="1:52" x14ac:dyDescent="0.2">
      <c r="A117" s="106"/>
      <c r="B117" s="106"/>
      <c r="C117" s="101"/>
      <c r="D117" s="101"/>
      <c r="E117" s="101"/>
      <c r="F117" s="101"/>
      <c r="G117" s="101"/>
      <c r="H117" s="101"/>
      <c r="I117" s="101"/>
      <c r="J117" s="101"/>
      <c r="K117" s="101"/>
      <c r="L117" s="101"/>
      <c r="M117" s="101"/>
      <c r="N117" s="101"/>
      <c r="O117" s="101"/>
      <c r="P117" s="101"/>
      <c r="Q117" s="101"/>
      <c r="R117" s="101"/>
      <c r="S117" s="107"/>
      <c r="T117" s="107"/>
      <c r="U117" s="107"/>
      <c r="V117" s="107"/>
      <c r="W117" s="107"/>
      <c r="X117" s="107"/>
      <c r="Y117" s="107"/>
      <c r="Z117" s="107"/>
      <c r="AA117" s="107"/>
      <c r="AB117" s="107"/>
      <c r="AC117" s="107"/>
      <c r="AD117" s="107"/>
      <c r="AE117" s="107"/>
      <c r="AF117" s="107"/>
      <c r="AG117" s="107"/>
      <c r="AH117" s="107"/>
      <c r="AI117" s="107"/>
      <c r="AJ117" s="106"/>
      <c r="AK117" s="106"/>
      <c r="AL117" s="106"/>
      <c r="AM117" s="106"/>
      <c r="AN117" s="106"/>
      <c r="AO117" s="106"/>
      <c r="AP117" s="106"/>
      <c r="AQ117" s="106"/>
      <c r="AR117" s="106"/>
      <c r="AS117" s="106"/>
      <c r="AT117" s="106"/>
      <c r="AU117" s="106"/>
      <c r="AV117" s="106"/>
      <c r="AW117" s="106"/>
      <c r="AX117" s="106"/>
      <c r="AY117" s="106"/>
      <c r="AZ117" s="106"/>
    </row>
    <row r="118" spans="1:52" x14ac:dyDescent="0.2">
      <c r="A118" s="106"/>
      <c r="B118" s="106"/>
      <c r="C118" s="101"/>
      <c r="D118" s="101"/>
      <c r="E118" s="101"/>
      <c r="F118" s="101"/>
      <c r="G118" s="101"/>
      <c r="H118" s="101"/>
      <c r="I118" s="101"/>
      <c r="J118" s="101"/>
      <c r="K118" s="101"/>
      <c r="L118" s="101"/>
      <c r="M118" s="101"/>
      <c r="N118" s="101"/>
      <c r="O118" s="101"/>
      <c r="P118" s="101"/>
      <c r="Q118" s="101"/>
      <c r="R118" s="101"/>
      <c r="S118" s="107"/>
      <c r="T118" s="107"/>
      <c r="U118" s="107"/>
      <c r="V118" s="107"/>
      <c r="W118" s="107"/>
      <c r="X118" s="107"/>
      <c r="Y118" s="107"/>
      <c r="Z118" s="107"/>
      <c r="AA118" s="107"/>
      <c r="AB118" s="107"/>
      <c r="AC118" s="107"/>
      <c r="AD118" s="107"/>
      <c r="AE118" s="107"/>
      <c r="AF118" s="107"/>
      <c r="AG118" s="107"/>
      <c r="AH118" s="107"/>
      <c r="AI118" s="107"/>
      <c r="AJ118" s="106"/>
      <c r="AK118" s="106"/>
      <c r="AL118" s="106"/>
      <c r="AM118" s="106"/>
      <c r="AN118" s="106"/>
      <c r="AO118" s="106"/>
      <c r="AP118" s="106"/>
      <c r="AQ118" s="106"/>
      <c r="AR118" s="106"/>
      <c r="AS118" s="106"/>
      <c r="AT118" s="106"/>
      <c r="AU118" s="106"/>
      <c r="AV118" s="106"/>
      <c r="AW118" s="106"/>
      <c r="AX118" s="106"/>
      <c r="AY118" s="106"/>
      <c r="AZ118" s="106"/>
    </row>
    <row r="119" spans="1:52" x14ac:dyDescent="0.2">
      <c r="A119" s="106"/>
      <c r="B119" s="106"/>
      <c r="C119" s="101"/>
      <c r="D119" s="101"/>
      <c r="E119" s="101"/>
      <c r="F119" s="101"/>
      <c r="G119" s="101"/>
      <c r="H119" s="101"/>
      <c r="I119" s="101"/>
      <c r="J119" s="101"/>
      <c r="K119" s="101"/>
      <c r="L119" s="101"/>
      <c r="M119" s="101"/>
      <c r="N119" s="101"/>
      <c r="O119" s="101"/>
      <c r="P119" s="101"/>
      <c r="Q119" s="101"/>
      <c r="R119" s="101"/>
      <c r="S119" s="107"/>
      <c r="T119" s="107"/>
      <c r="U119" s="107"/>
      <c r="V119" s="107"/>
      <c r="W119" s="107"/>
      <c r="X119" s="107"/>
      <c r="Y119" s="107"/>
      <c r="Z119" s="107"/>
      <c r="AA119" s="107"/>
      <c r="AB119" s="107"/>
      <c r="AC119" s="107"/>
      <c r="AD119" s="107"/>
      <c r="AE119" s="107"/>
      <c r="AF119" s="107"/>
      <c r="AG119" s="107"/>
      <c r="AH119" s="107"/>
      <c r="AI119" s="107"/>
      <c r="AJ119" s="106"/>
      <c r="AK119" s="106"/>
      <c r="AL119" s="106"/>
      <c r="AM119" s="106"/>
      <c r="AN119" s="106"/>
      <c r="AO119" s="106"/>
      <c r="AP119" s="106"/>
      <c r="AQ119" s="106"/>
      <c r="AR119" s="106"/>
      <c r="AS119" s="106"/>
      <c r="AT119" s="106"/>
      <c r="AU119" s="106"/>
      <c r="AV119" s="106"/>
      <c r="AW119" s="106"/>
      <c r="AX119" s="106"/>
      <c r="AY119" s="106"/>
      <c r="AZ119" s="106"/>
    </row>
    <row r="120" spans="1:52" x14ac:dyDescent="0.2">
      <c r="A120" s="106"/>
      <c r="B120" s="106"/>
      <c r="C120" s="101"/>
      <c r="D120" s="101"/>
      <c r="E120" s="101"/>
      <c r="F120" s="101"/>
      <c r="G120" s="101"/>
      <c r="H120" s="101"/>
      <c r="I120" s="101"/>
      <c r="J120" s="101"/>
      <c r="K120" s="101"/>
      <c r="L120" s="101"/>
      <c r="M120" s="101"/>
      <c r="N120" s="101"/>
      <c r="O120" s="101"/>
      <c r="P120" s="101"/>
      <c r="Q120" s="101"/>
      <c r="R120" s="101"/>
      <c r="S120" s="107"/>
      <c r="T120" s="107"/>
      <c r="U120" s="107"/>
      <c r="V120" s="107"/>
      <c r="W120" s="107"/>
      <c r="X120" s="107"/>
      <c r="Y120" s="107"/>
      <c r="Z120" s="107"/>
      <c r="AA120" s="107"/>
      <c r="AB120" s="107"/>
      <c r="AC120" s="107"/>
      <c r="AD120" s="107"/>
      <c r="AE120" s="107"/>
      <c r="AF120" s="107"/>
      <c r="AG120" s="107"/>
      <c r="AH120" s="107"/>
      <c r="AI120" s="107"/>
      <c r="AJ120" s="106"/>
      <c r="AK120" s="106"/>
      <c r="AL120" s="106"/>
      <c r="AM120" s="106"/>
      <c r="AN120" s="106"/>
      <c r="AO120" s="106"/>
      <c r="AP120" s="106"/>
      <c r="AQ120" s="106"/>
      <c r="AR120" s="106"/>
      <c r="AS120" s="106"/>
      <c r="AT120" s="106"/>
      <c r="AU120" s="106"/>
      <c r="AV120" s="106"/>
      <c r="AW120" s="106"/>
      <c r="AX120" s="106"/>
      <c r="AY120" s="106"/>
      <c r="AZ120" s="106"/>
    </row>
    <row r="121" spans="1:52" x14ac:dyDescent="0.2">
      <c r="A121" s="106"/>
      <c r="B121" s="106"/>
      <c r="C121" s="101"/>
      <c r="D121" s="101"/>
      <c r="E121" s="101"/>
      <c r="F121" s="101"/>
      <c r="G121" s="101"/>
      <c r="H121" s="101"/>
      <c r="I121" s="101"/>
      <c r="J121" s="101"/>
      <c r="K121" s="101"/>
      <c r="L121" s="101"/>
      <c r="M121" s="101"/>
      <c r="N121" s="101"/>
      <c r="O121" s="101"/>
      <c r="P121" s="101"/>
      <c r="Q121" s="101"/>
      <c r="R121" s="101"/>
      <c r="S121" s="107"/>
      <c r="T121" s="107"/>
      <c r="U121" s="107"/>
      <c r="V121" s="107"/>
      <c r="W121" s="107"/>
      <c r="X121" s="107"/>
      <c r="Y121" s="107"/>
      <c r="Z121" s="107"/>
      <c r="AA121" s="107"/>
      <c r="AB121" s="107"/>
      <c r="AC121" s="107"/>
      <c r="AD121" s="107"/>
      <c r="AE121" s="107"/>
      <c r="AF121" s="107"/>
      <c r="AG121" s="107"/>
      <c r="AH121" s="107"/>
      <c r="AI121" s="107"/>
      <c r="AJ121" s="106"/>
      <c r="AK121" s="106"/>
      <c r="AL121" s="106"/>
      <c r="AM121" s="106"/>
      <c r="AN121" s="106"/>
      <c r="AO121" s="106"/>
      <c r="AP121" s="106"/>
      <c r="AQ121" s="106"/>
      <c r="AR121" s="106"/>
      <c r="AS121" s="106"/>
      <c r="AT121" s="106"/>
      <c r="AU121" s="106"/>
      <c r="AV121" s="106"/>
      <c r="AW121" s="106"/>
      <c r="AX121" s="106"/>
      <c r="AY121" s="106"/>
      <c r="AZ121" s="106"/>
    </row>
    <row r="122" spans="1:52" x14ac:dyDescent="0.2">
      <c r="A122" s="106"/>
      <c r="B122" s="106"/>
      <c r="C122" s="101"/>
      <c r="D122" s="101"/>
      <c r="E122" s="101"/>
      <c r="F122" s="101"/>
      <c r="G122" s="101"/>
      <c r="H122" s="101"/>
      <c r="I122" s="101"/>
      <c r="J122" s="101"/>
      <c r="K122" s="101"/>
      <c r="L122" s="101"/>
      <c r="M122" s="101"/>
      <c r="N122" s="101"/>
      <c r="O122" s="101"/>
      <c r="P122" s="101"/>
      <c r="Q122" s="101"/>
      <c r="R122" s="101"/>
      <c r="S122" s="107"/>
      <c r="T122" s="107"/>
      <c r="U122" s="107"/>
      <c r="V122" s="107"/>
      <c r="W122" s="107"/>
      <c r="X122" s="107"/>
      <c r="Y122" s="107"/>
      <c r="Z122" s="107"/>
      <c r="AA122" s="107"/>
      <c r="AB122" s="107"/>
      <c r="AC122" s="107"/>
      <c r="AD122" s="107"/>
      <c r="AE122" s="107"/>
      <c r="AF122" s="107"/>
      <c r="AG122" s="107"/>
      <c r="AH122" s="107"/>
      <c r="AI122" s="107"/>
      <c r="AJ122" s="106"/>
      <c r="AK122" s="106"/>
      <c r="AL122" s="106"/>
      <c r="AM122" s="106"/>
      <c r="AN122" s="106"/>
      <c r="AO122" s="106"/>
      <c r="AP122" s="106"/>
      <c r="AQ122" s="106"/>
      <c r="AR122" s="106"/>
      <c r="AS122" s="106"/>
      <c r="AT122" s="106"/>
      <c r="AU122" s="106"/>
      <c r="AV122" s="106"/>
      <c r="AW122" s="106"/>
      <c r="AX122" s="106"/>
      <c r="AY122" s="106"/>
      <c r="AZ122" s="106"/>
    </row>
    <row r="123" spans="1:52" x14ac:dyDescent="0.2">
      <c r="A123" s="106"/>
      <c r="B123" s="106"/>
      <c r="C123" s="101"/>
      <c r="D123" s="101"/>
      <c r="E123" s="101"/>
      <c r="F123" s="101"/>
      <c r="G123" s="101"/>
      <c r="H123" s="101"/>
      <c r="I123" s="101"/>
      <c r="J123" s="101"/>
      <c r="K123" s="101"/>
      <c r="L123" s="101"/>
      <c r="M123" s="101"/>
      <c r="N123" s="101"/>
      <c r="O123" s="101"/>
      <c r="P123" s="101"/>
      <c r="Q123" s="101"/>
      <c r="R123" s="101"/>
      <c r="S123" s="107"/>
      <c r="T123" s="107"/>
      <c r="U123" s="107"/>
      <c r="V123" s="107"/>
      <c r="W123" s="107"/>
      <c r="X123" s="107"/>
      <c r="Y123" s="107"/>
      <c r="Z123" s="107"/>
      <c r="AA123" s="107"/>
      <c r="AB123" s="107"/>
      <c r="AC123" s="107"/>
      <c r="AD123" s="107"/>
      <c r="AE123" s="107"/>
      <c r="AF123" s="107"/>
      <c r="AG123" s="107"/>
      <c r="AH123" s="107"/>
      <c r="AI123" s="107"/>
      <c r="AJ123" s="106"/>
      <c r="AK123" s="106"/>
      <c r="AL123" s="106"/>
      <c r="AM123" s="106"/>
      <c r="AN123" s="106"/>
      <c r="AO123" s="106"/>
      <c r="AP123" s="106"/>
      <c r="AQ123" s="106"/>
      <c r="AR123" s="106"/>
      <c r="AS123" s="106"/>
      <c r="AT123" s="106"/>
      <c r="AU123" s="106"/>
      <c r="AV123" s="106"/>
      <c r="AW123" s="106"/>
      <c r="AX123" s="106"/>
      <c r="AY123" s="106"/>
      <c r="AZ123" s="106"/>
    </row>
    <row r="124" spans="1:52" x14ac:dyDescent="0.2">
      <c r="A124" s="106"/>
      <c r="B124" s="106"/>
      <c r="C124" s="101"/>
      <c r="D124" s="101"/>
      <c r="E124" s="101"/>
      <c r="F124" s="101"/>
      <c r="G124" s="101"/>
      <c r="H124" s="101"/>
      <c r="I124" s="101"/>
      <c r="J124" s="101"/>
      <c r="K124" s="101"/>
      <c r="L124" s="101"/>
      <c r="M124" s="101"/>
      <c r="N124" s="101"/>
      <c r="O124" s="101"/>
      <c r="P124" s="101"/>
      <c r="Q124" s="101"/>
      <c r="R124" s="101"/>
      <c r="S124" s="107"/>
      <c r="T124" s="107"/>
      <c r="U124" s="107"/>
      <c r="V124" s="107"/>
      <c r="W124" s="107"/>
      <c r="X124" s="107"/>
      <c r="Y124" s="107"/>
      <c r="Z124" s="107"/>
      <c r="AA124" s="107"/>
      <c r="AB124" s="107"/>
      <c r="AC124" s="107"/>
      <c r="AD124" s="107"/>
      <c r="AE124" s="107"/>
      <c r="AF124" s="107"/>
      <c r="AG124" s="107"/>
      <c r="AH124" s="107"/>
      <c r="AI124" s="107"/>
      <c r="AJ124" s="106"/>
      <c r="AK124" s="106"/>
      <c r="AL124" s="106"/>
      <c r="AM124" s="106"/>
      <c r="AN124" s="106"/>
      <c r="AO124" s="106"/>
      <c r="AP124" s="106"/>
      <c r="AQ124" s="106"/>
      <c r="AR124" s="106"/>
      <c r="AS124" s="106"/>
      <c r="AT124" s="106"/>
      <c r="AU124" s="106"/>
      <c r="AV124" s="106"/>
      <c r="AW124" s="106"/>
      <c r="AX124" s="106"/>
      <c r="AY124" s="106"/>
      <c r="AZ124" s="106"/>
    </row>
    <row r="125" spans="1:52" x14ac:dyDescent="0.2">
      <c r="A125" s="106"/>
      <c r="B125" s="106"/>
      <c r="C125" s="101"/>
      <c r="D125" s="101"/>
      <c r="E125" s="101"/>
      <c r="F125" s="101"/>
      <c r="G125" s="101"/>
      <c r="H125" s="101"/>
      <c r="I125" s="101"/>
      <c r="J125" s="101"/>
      <c r="K125" s="101"/>
      <c r="L125" s="101"/>
      <c r="M125" s="101"/>
      <c r="N125" s="101"/>
      <c r="O125" s="101"/>
      <c r="P125" s="101"/>
      <c r="Q125" s="101"/>
      <c r="R125" s="101"/>
      <c r="S125" s="107"/>
      <c r="T125" s="107"/>
      <c r="U125" s="107"/>
      <c r="V125" s="107"/>
      <c r="W125" s="107"/>
      <c r="X125" s="107"/>
      <c r="Y125" s="107"/>
      <c r="Z125" s="107"/>
      <c r="AA125" s="107"/>
      <c r="AB125" s="107"/>
      <c r="AC125" s="107"/>
      <c r="AD125" s="107"/>
      <c r="AE125" s="107"/>
      <c r="AF125" s="107"/>
      <c r="AG125" s="107"/>
      <c r="AH125" s="107"/>
      <c r="AI125" s="107"/>
      <c r="AJ125" s="106"/>
      <c r="AK125" s="106"/>
      <c r="AL125" s="106"/>
      <c r="AM125" s="106"/>
      <c r="AN125" s="106"/>
      <c r="AO125" s="106"/>
      <c r="AP125" s="106"/>
      <c r="AQ125" s="106"/>
      <c r="AR125" s="106"/>
      <c r="AS125" s="106"/>
      <c r="AT125" s="106"/>
      <c r="AU125" s="106"/>
      <c r="AV125" s="106"/>
      <c r="AW125" s="106"/>
      <c r="AX125" s="106"/>
      <c r="AY125" s="106"/>
      <c r="AZ125" s="106"/>
    </row>
    <row r="126" spans="1:52" x14ac:dyDescent="0.2">
      <c r="A126" s="106"/>
      <c r="B126" s="106"/>
      <c r="C126" s="101"/>
      <c r="D126" s="101"/>
      <c r="E126" s="101"/>
      <c r="F126" s="101"/>
      <c r="G126" s="101"/>
      <c r="H126" s="101"/>
      <c r="I126" s="101"/>
      <c r="J126" s="101"/>
      <c r="K126" s="101"/>
      <c r="L126" s="101"/>
      <c r="M126" s="101"/>
      <c r="N126" s="101"/>
      <c r="O126" s="101"/>
      <c r="P126" s="101"/>
      <c r="Q126" s="101"/>
      <c r="R126" s="101"/>
      <c r="S126" s="107"/>
      <c r="T126" s="107"/>
      <c r="U126" s="107"/>
      <c r="V126" s="107"/>
      <c r="W126" s="107"/>
      <c r="X126" s="107"/>
      <c r="Y126" s="107"/>
      <c r="Z126" s="107"/>
      <c r="AA126" s="107"/>
      <c r="AB126" s="107"/>
      <c r="AC126" s="107"/>
      <c r="AD126" s="107"/>
      <c r="AE126" s="107"/>
      <c r="AF126" s="107"/>
      <c r="AG126" s="107"/>
      <c r="AH126" s="107"/>
      <c r="AI126" s="107"/>
      <c r="AJ126" s="106"/>
      <c r="AK126" s="106"/>
      <c r="AL126" s="106"/>
      <c r="AM126" s="106"/>
      <c r="AN126" s="106"/>
      <c r="AO126" s="106"/>
      <c r="AP126" s="106"/>
      <c r="AQ126" s="106"/>
      <c r="AR126" s="106"/>
      <c r="AS126" s="106"/>
      <c r="AT126" s="106"/>
      <c r="AU126" s="106"/>
      <c r="AV126" s="106"/>
      <c r="AW126" s="106"/>
      <c r="AX126" s="106"/>
      <c r="AY126" s="106"/>
      <c r="AZ126" s="106"/>
    </row>
  </sheetData>
  <sheetProtection formatCells="0" formatColumns="0" formatRows="0" insertColumns="0" insertRows="0" insertHyperlinks="0" deleteColumns="0" deleteRows="0" sort="0" autoFilter="0" pivotTables="0"/>
  <mergeCells count="56">
    <mergeCell ref="S12:S16"/>
    <mergeCell ref="D62:Q72"/>
    <mergeCell ref="P60:Q60"/>
    <mergeCell ref="D48:E48"/>
    <mergeCell ref="O48:P48"/>
    <mergeCell ref="O52:P52"/>
    <mergeCell ref="O58:P58"/>
    <mergeCell ref="D54:E54"/>
    <mergeCell ref="F54:K54"/>
    <mergeCell ref="O54:P54"/>
    <mergeCell ref="O51:P51"/>
    <mergeCell ref="O55:P55"/>
    <mergeCell ref="O56:P56"/>
    <mergeCell ref="O57:P57"/>
    <mergeCell ref="AD2:AE2"/>
    <mergeCell ref="D3:Q3"/>
    <mergeCell ref="O6:P6"/>
    <mergeCell ref="E8:J8"/>
    <mergeCell ref="P8:Q8"/>
    <mergeCell ref="W2:AA2"/>
    <mergeCell ref="J14:K14"/>
    <mergeCell ref="L14:Q14"/>
    <mergeCell ref="E10:M10"/>
    <mergeCell ref="P10:Q10"/>
    <mergeCell ref="E12:I12"/>
    <mergeCell ref="L12:M12"/>
    <mergeCell ref="P12:Q12"/>
    <mergeCell ref="E19:F19"/>
    <mergeCell ref="E21:F21"/>
    <mergeCell ref="F42:K42"/>
    <mergeCell ref="F48:K48"/>
    <mergeCell ref="U42:Z42"/>
    <mergeCell ref="U43:V43"/>
    <mergeCell ref="U48:V48"/>
    <mergeCell ref="E23:F23"/>
    <mergeCell ref="K23:L23"/>
    <mergeCell ref="K33:L33"/>
    <mergeCell ref="K35:L35"/>
    <mergeCell ref="K37:L37"/>
    <mergeCell ref="J39:O39"/>
    <mergeCell ref="K19:L19"/>
    <mergeCell ref="K21:L21"/>
    <mergeCell ref="K27:L27"/>
    <mergeCell ref="U53:V53"/>
    <mergeCell ref="L17:O17"/>
    <mergeCell ref="K29:L29"/>
    <mergeCell ref="K31:L31"/>
    <mergeCell ref="O42:P42"/>
    <mergeCell ref="O46:P46"/>
    <mergeCell ref="O43:P43"/>
    <mergeCell ref="O44:P44"/>
    <mergeCell ref="O45:P45"/>
    <mergeCell ref="O49:P49"/>
    <mergeCell ref="O50:P50"/>
    <mergeCell ref="S19:S24"/>
    <mergeCell ref="S26:S31"/>
  </mergeCells>
  <dataValidations disablePrompts="1" xWindow="484" yWindow="454" count="5">
    <dataValidation type="list" allowBlank="1" showInputMessage="1" showErrorMessage="1" sqref="WVD982995 WLH982995 WBL982995 VRP982995 VHT982995 UXX982995 UOB982995 UEF982995 TUJ982995 TKN982995 TAR982995 SQV982995 SGZ982995 RXD982995 RNH982995 RDL982995 QTP982995 QJT982995 PZX982995 PQB982995 PGF982995 OWJ982995 OMN982995 OCR982995 NSV982995 NIZ982995 MZD982995 MPH982995 MFL982995 LVP982995 LLT982995 LBX982995 KSB982995 KIF982995 JYJ982995 JON982995 JER982995 IUV982995 IKZ982995 IBD982995 HRH982995 HHL982995 GXP982995 GNT982995 GDX982995 FUB982995 FKF982995 FAJ982995 EQN982995 EGR982995 DWV982995 DMZ982995 DDD982995 CTH982995 CJL982995 BZP982995 BPT982995 BFX982995 AWB982995 AMF982995 ACJ982995 SN982995 IR982995 WVD917459 WLH917459 WBL917459 VRP917459 VHT917459 UXX917459 UOB917459 UEF917459 TUJ917459 TKN917459 TAR917459 SQV917459 SGZ917459 RXD917459 RNH917459 RDL917459 QTP917459 QJT917459 PZX917459 PQB917459 PGF917459 OWJ917459 OMN917459 OCR917459 NSV917459 NIZ917459 MZD917459 MPH917459 MFL917459 LVP917459 LLT917459 LBX917459 KSB917459 KIF917459 JYJ917459 JON917459 JER917459 IUV917459 IKZ917459 IBD917459 HRH917459 HHL917459 GXP917459 GNT917459 GDX917459 FUB917459 FKF917459 FAJ917459 EQN917459 EGR917459 DWV917459 DMZ917459 DDD917459 CTH917459 CJL917459 BZP917459 BPT917459 BFX917459 AWB917459 AMF917459 ACJ917459 SN917459 IR917459 WVD851923 WLH851923 WBL851923 VRP851923 VHT851923 UXX851923 UOB851923 UEF851923 TUJ851923 TKN851923 TAR851923 SQV851923 SGZ851923 RXD851923 RNH851923 RDL851923 QTP851923 QJT851923 PZX851923 PQB851923 PGF851923 OWJ851923 OMN851923 OCR851923 NSV851923 NIZ851923 MZD851923 MPH851923 MFL851923 LVP851923 LLT851923 LBX851923 KSB851923 KIF851923 JYJ851923 JON851923 JER851923 IUV851923 IKZ851923 IBD851923 HRH851923 HHL851923 GXP851923 GNT851923 GDX851923 FUB851923 FKF851923 FAJ851923 EQN851923 EGR851923 DWV851923 DMZ851923 DDD851923 CTH851923 CJL851923 BZP851923 BPT851923 BFX851923 AWB851923 AMF851923 ACJ851923 SN851923 IR851923 WVD786387 WLH786387 WBL786387 VRP786387 VHT786387 UXX786387 UOB786387 UEF786387 TUJ786387 TKN786387 TAR786387 SQV786387 SGZ786387 RXD786387 RNH786387 RDL786387 QTP786387 QJT786387 PZX786387 PQB786387 PGF786387 OWJ786387 OMN786387 OCR786387 NSV786387 NIZ786387 MZD786387 MPH786387 MFL786387 LVP786387 LLT786387 LBX786387 KSB786387 KIF786387 JYJ786387 JON786387 JER786387 IUV786387 IKZ786387 IBD786387 HRH786387 HHL786387 GXP786387 GNT786387 GDX786387 FUB786387 FKF786387 FAJ786387 EQN786387 EGR786387 DWV786387 DMZ786387 DDD786387 CTH786387 CJL786387 BZP786387 BPT786387 BFX786387 AWB786387 AMF786387 ACJ786387 SN786387 IR786387 WVD720851 WLH720851 WBL720851 VRP720851 VHT720851 UXX720851 UOB720851 UEF720851 TUJ720851 TKN720851 TAR720851 SQV720851 SGZ720851 RXD720851 RNH720851 RDL720851 QTP720851 QJT720851 PZX720851 PQB720851 PGF720851 OWJ720851 OMN720851 OCR720851 NSV720851 NIZ720851 MZD720851 MPH720851 MFL720851 LVP720851 LLT720851 LBX720851 KSB720851 KIF720851 JYJ720851 JON720851 JER720851 IUV720851 IKZ720851 IBD720851 HRH720851 HHL720851 GXP720851 GNT720851 GDX720851 FUB720851 FKF720851 FAJ720851 EQN720851 EGR720851 DWV720851 DMZ720851 DDD720851 CTH720851 CJL720851 BZP720851 BPT720851 BFX720851 AWB720851 AMF720851 ACJ720851 SN720851 IR720851 WVD655315 WLH655315 WBL655315 VRP655315 VHT655315 UXX655315 UOB655315 UEF655315 TUJ655315 TKN655315 TAR655315 SQV655315 SGZ655315 RXD655315 RNH655315 RDL655315 QTP655315 QJT655315 PZX655315 PQB655315 PGF655315 OWJ655315 OMN655315 OCR655315 NSV655315 NIZ655315 MZD655315 MPH655315 MFL655315 LVP655315 LLT655315 LBX655315 KSB655315 KIF655315 JYJ655315 JON655315 JER655315 IUV655315 IKZ655315 IBD655315 HRH655315 HHL655315 GXP655315 GNT655315 GDX655315 FUB655315 FKF655315 FAJ655315 EQN655315 EGR655315 DWV655315 DMZ655315 DDD655315 CTH655315 CJL655315 BZP655315 BPT655315 BFX655315 AWB655315 AMF655315 ACJ655315 SN655315 IR655315 WVD589779 WLH589779 WBL589779 VRP589779 VHT589779 UXX589779 UOB589779 UEF589779 TUJ589779 TKN589779 TAR589779 SQV589779 SGZ589779 RXD589779 RNH589779 RDL589779 QTP589779 QJT589779 PZX589779 PQB589779 PGF589779 OWJ589779 OMN589779 OCR589779 NSV589779 NIZ589779 MZD589779 MPH589779 MFL589779 LVP589779 LLT589779 LBX589779 KSB589779 KIF589779 JYJ589779 JON589779 JER589779 IUV589779 IKZ589779 IBD589779 HRH589779 HHL589779 GXP589779 GNT589779 GDX589779 FUB589779 FKF589779 FAJ589779 EQN589779 EGR589779 DWV589779 DMZ589779 DDD589779 CTH589779 CJL589779 BZP589779 BPT589779 BFX589779 AWB589779 AMF589779 ACJ589779 SN589779 IR589779 WVD524243 WLH524243 WBL524243 VRP524243 VHT524243 UXX524243 UOB524243 UEF524243 TUJ524243 TKN524243 TAR524243 SQV524243 SGZ524243 RXD524243 RNH524243 RDL524243 QTP524243 QJT524243 PZX524243 PQB524243 PGF524243 OWJ524243 OMN524243 OCR524243 NSV524243 NIZ524243 MZD524243 MPH524243 MFL524243 LVP524243 LLT524243 LBX524243 KSB524243 KIF524243 JYJ524243 JON524243 JER524243 IUV524243 IKZ524243 IBD524243 HRH524243 HHL524243 GXP524243 GNT524243 GDX524243 FUB524243 FKF524243 FAJ524243 EQN524243 EGR524243 DWV524243 DMZ524243 DDD524243 CTH524243 CJL524243 BZP524243 BPT524243 BFX524243 AWB524243 AMF524243 ACJ524243 SN524243 IR524243 WVD458707 WLH458707 WBL458707 VRP458707 VHT458707 UXX458707 UOB458707 UEF458707 TUJ458707 TKN458707 TAR458707 SQV458707 SGZ458707 RXD458707 RNH458707 RDL458707 QTP458707 QJT458707 PZX458707 PQB458707 PGF458707 OWJ458707 OMN458707 OCR458707 NSV458707 NIZ458707 MZD458707 MPH458707 MFL458707 LVP458707 LLT458707 LBX458707 KSB458707 KIF458707 JYJ458707 JON458707 JER458707 IUV458707 IKZ458707 IBD458707 HRH458707 HHL458707 GXP458707 GNT458707 GDX458707 FUB458707 FKF458707 FAJ458707 EQN458707 EGR458707 DWV458707 DMZ458707 DDD458707 CTH458707 CJL458707 BZP458707 BPT458707 BFX458707 AWB458707 AMF458707 ACJ458707 SN458707 IR458707 WVD393171 WLH393171 WBL393171 VRP393171 VHT393171 UXX393171 UOB393171 UEF393171 TUJ393171 TKN393171 TAR393171 SQV393171 SGZ393171 RXD393171 RNH393171 RDL393171 QTP393171 QJT393171 PZX393171 PQB393171 PGF393171 OWJ393171 OMN393171 OCR393171 NSV393171 NIZ393171 MZD393171 MPH393171 MFL393171 LVP393171 LLT393171 LBX393171 KSB393171 KIF393171 JYJ393171 JON393171 JER393171 IUV393171 IKZ393171 IBD393171 HRH393171 HHL393171 GXP393171 GNT393171 GDX393171 FUB393171 FKF393171 FAJ393171 EQN393171 EGR393171 DWV393171 DMZ393171 DDD393171 CTH393171 CJL393171 BZP393171 BPT393171 BFX393171 AWB393171 AMF393171 ACJ393171 SN393171 IR393171 WVD327635 WLH327635 WBL327635 VRP327635 VHT327635 UXX327635 UOB327635 UEF327635 TUJ327635 TKN327635 TAR327635 SQV327635 SGZ327635 RXD327635 RNH327635 RDL327635 QTP327635 QJT327635 PZX327635 PQB327635 PGF327635 OWJ327635 OMN327635 OCR327635 NSV327635 NIZ327635 MZD327635 MPH327635 MFL327635 LVP327635 LLT327635 LBX327635 KSB327635 KIF327635 JYJ327635 JON327635 JER327635 IUV327635 IKZ327635 IBD327635 HRH327635 HHL327635 GXP327635 GNT327635 GDX327635 FUB327635 FKF327635 FAJ327635 EQN327635 EGR327635 DWV327635 DMZ327635 DDD327635 CTH327635 CJL327635 BZP327635 BPT327635 BFX327635 AWB327635 AMF327635 ACJ327635 SN327635 IR327635 WVD262099 WLH262099 WBL262099 VRP262099 VHT262099 UXX262099 UOB262099 UEF262099 TUJ262099 TKN262099 TAR262099 SQV262099 SGZ262099 RXD262099 RNH262099 RDL262099 QTP262099 QJT262099 PZX262099 PQB262099 PGF262099 OWJ262099 OMN262099 OCR262099 NSV262099 NIZ262099 MZD262099 MPH262099 MFL262099 LVP262099 LLT262099 LBX262099 KSB262099 KIF262099 JYJ262099 JON262099 JER262099 IUV262099 IKZ262099 IBD262099 HRH262099 HHL262099 GXP262099 GNT262099 GDX262099 FUB262099 FKF262099 FAJ262099 EQN262099 EGR262099 DWV262099 DMZ262099 DDD262099 CTH262099 CJL262099 BZP262099 BPT262099 BFX262099 AWB262099 AMF262099 ACJ262099 SN262099 IR262099 WVD196563 WLH196563 WBL196563 VRP196563 VHT196563 UXX196563 UOB196563 UEF196563 TUJ196563 TKN196563 TAR196563 SQV196563 SGZ196563 RXD196563 RNH196563 RDL196563 QTP196563 QJT196563 PZX196563 PQB196563 PGF196563 OWJ196563 OMN196563 OCR196563 NSV196563 NIZ196563 MZD196563 MPH196563 MFL196563 LVP196563 LLT196563 LBX196563 KSB196563 KIF196563 JYJ196563 JON196563 JER196563 IUV196563 IKZ196563 IBD196563 HRH196563 HHL196563 GXP196563 GNT196563 GDX196563 FUB196563 FKF196563 FAJ196563 EQN196563 EGR196563 DWV196563 DMZ196563 DDD196563 CTH196563 CJL196563 BZP196563 BPT196563 BFX196563 AWB196563 AMF196563 ACJ196563 SN196563 IR196563 WVD131027 WLH131027 WBL131027 VRP131027 VHT131027 UXX131027 UOB131027 UEF131027 TUJ131027 TKN131027 TAR131027 SQV131027 SGZ131027 RXD131027 RNH131027 RDL131027 QTP131027 QJT131027 PZX131027 PQB131027 PGF131027 OWJ131027 OMN131027 OCR131027 NSV131027 NIZ131027 MZD131027 MPH131027 MFL131027 LVP131027 LLT131027 LBX131027 KSB131027 KIF131027 JYJ131027 JON131027 JER131027 IUV131027 IKZ131027 IBD131027 HRH131027 HHL131027 GXP131027 GNT131027 GDX131027 FUB131027 FKF131027 FAJ131027 EQN131027 EGR131027 DWV131027 DMZ131027 DDD131027 CTH131027 CJL131027 BZP131027 BPT131027 BFX131027 AWB131027 AMF131027 ACJ131027 SN131027 IR131027 WVD65491 WLH65491 WBL65491 VRP65491 VHT65491 UXX65491 UOB65491 UEF65491 TUJ65491 TKN65491 TAR65491 SQV65491 SGZ65491 RXD65491 RNH65491 RDL65491 QTP65491 QJT65491 PZX65491 PQB65491 PGF65491 OWJ65491 OMN65491 OCR65491 NSV65491 NIZ65491 MZD65491 MPH65491 MFL65491 LVP65491 LLT65491 LBX65491 KSB65491 KIF65491 JYJ65491 JON65491 JER65491 IUV65491 IKZ65491 IBD65491 HRH65491 HHL65491 GXP65491 GNT65491 GDX65491 FUB65491 FKF65491 FAJ65491 EQN65491 EGR65491 DWV65491 DMZ65491 DDD65491 CTH65491 CJL65491 BZP65491 BPT65491 BFX65491 AWB65491 AMF65491 ACJ65491 SN65491 IR65491 E65508:F65508 E131044:F131044 E196580:F196580 E262116:F262116 E327652:F327652 E393188:F393188 E458724:F458724 E524260:F524260 E589796:F589796 E655332:F655332 E720868:F720868 E786404:F786404 E851940:F851940 E917476:F917476 E983012:F983012" xr:uid="{00000000-0002-0000-0200-000000000000}">
      <formula1>OFFSET(noms,0,0,COUNTA(noms))</formula1>
    </dataValidation>
    <dataValidation type="list" allowBlank="1" showInputMessage="1" showErrorMessage="1" promptTitle="Murs" prompt="Choisissez votre Sajade" sqref="IW21 SS21 E65488:F65488 E131024:F131024 E196560:F196560 E262096:F262096 E327632:F327632 E393168:F393168 E458704:F458704 E524240:F524240 E589776:F589776 E655312:F655312 E720848:F720848 E786384:F786384 E851920:F851920 E917456:F917456 E982992:F982992 WVD982975 WLH982975 WBL982975 VRP982975 VHT982975 UXX982975 UOB982975 UEF982975 TUJ982975 TKN982975 TAR982975 SQV982975 SGZ982975 RXD982975 RNH982975 RDL982975 QTP982975 QJT982975 PZX982975 PQB982975 PGF982975 OWJ982975 OMN982975 OCR982975 NSV982975 NIZ982975 MZD982975 MPH982975 MFL982975 LVP982975 LLT982975 LBX982975 KSB982975 KIF982975 JYJ982975 JON982975 JER982975 IUV982975 IKZ982975 IBD982975 HRH982975 HHL982975 GXP982975 GNT982975 GDX982975 FUB982975 FKF982975 FAJ982975 EQN982975 EGR982975 DWV982975 DMZ982975 DDD982975 CTH982975 CJL982975 BZP982975 BPT982975 BFX982975 AWB982975 AMF982975 ACJ982975 SN982975 IR982975 WVD917439 WLH917439 WBL917439 VRP917439 VHT917439 UXX917439 UOB917439 UEF917439 TUJ917439 TKN917439 TAR917439 SQV917439 SGZ917439 RXD917439 RNH917439 RDL917439 QTP917439 QJT917439 PZX917439 PQB917439 PGF917439 OWJ917439 OMN917439 OCR917439 NSV917439 NIZ917439 MZD917439 MPH917439 MFL917439 LVP917439 LLT917439 LBX917439 KSB917439 KIF917439 JYJ917439 JON917439 JER917439 IUV917439 IKZ917439 IBD917439 HRH917439 HHL917439 GXP917439 GNT917439 GDX917439 FUB917439 FKF917439 FAJ917439 EQN917439 EGR917439 DWV917439 DMZ917439 DDD917439 CTH917439 CJL917439 BZP917439 BPT917439 BFX917439 AWB917439 AMF917439 ACJ917439 SN917439 IR917439 WVD851903 WLH851903 WBL851903 VRP851903 VHT851903 UXX851903 UOB851903 UEF851903 TUJ851903 TKN851903 TAR851903 SQV851903 SGZ851903 RXD851903 RNH851903 RDL851903 QTP851903 QJT851903 PZX851903 PQB851903 PGF851903 OWJ851903 OMN851903 OCR851903 NSV851903 NIZ851903 MZD851903 MPH851903 MFL851903 LVP851903 LLT851903 LBX851903 KSB851903 KIF851903 JYJ851903 JON851903 JER851903 IUV851903 IKZ851903 IBD851903 HRH851903 HHL851903 GXP851903 GNT851903 GDX851903 FUB851903 FKF851903 FAJ851903 EQN851903 EGR851903 DWV851903 DMZ851903 DDD851903 CTH851903 CJL851903 BZP851903 BPT851903 BFX851903 AWB851903 AMF851903 ACJ851903 SN851903 IR851903 WVD786367 WLH786367 WBL786367 VRP786367 VHT786367 UXX786367 UOB786367 UEF786367 TUJ786367 TKN786367 TAR786367 SQV786367 SGZ786367 RXD786367 RNH786367 RDL786367 QTP786367 QJT786367 PZX786367 PQB786367 PGF786367 OWJ786367 OMN786367 OCR786367 NSV786367 NIZ786367 MZD786367 MPH786367 MFL786367 LVP786367 LLT786367 LBX786367 KSB786367 KIF786367 JYJ786367 JON786367 JER786367 IUV786367 IKZ786367 IBD786367 HRH786367 HHL786367 GXP786367 GNT786367 GDX786367 FUB786367 FKF786367 FAJ786367 EQN786367 EGR786367 DWV786367 DMZ786367 DDD786367 CTH786367 CJL786367 BZP786367 BPT786367 BFX786367 AWB786367 AMF786367 ACJ786367 SN786367 IR786367 WVD720831 WLH720831 WBL720831 VRP720831 VHT720831 UXX720831 UOB720831 UEF720831 TUJ720831 TKN720831 TAR720831 SQV720831 SGZ720831 RXD720831 RNH720831 RDL720831 QTP720831 QJT720831 PZX720831 PQB720831 PGF720831 OWJ720831 OMN720831 OCR720831 NSV720831 NIZ720831 MZD720831 MPH720831 MFL720831 LVP720831 LLT720831 LBX720831 KSB720831 KIF720831 JYJ720831 JON720831 JER720831 IUV720831 IKZ720831 IBD720831 HRH720831 HHL720831 GXP720831 GNT720831 GDX720831 FUB720831 FKF720831 FAJ720831 EQN720831 EGR720831 DWV720831 DMZ720831 DDD720831 CTH720831 CJL720831 BZP720831 BPT720831 BFX720831 AWB720831 AMF720831 ACJ720831 SN720831 IR720831 WVD655295 WLH655295 WBL655295 VRP655295 VHT655295 UXX655295 UOB655295 UEF655295 TUJ655295 TKN655295 TAR655295 SQV655295 SGZ655295 RXD655295 RNH655295 RDL655295 QTP655295 QJT655295 PZX655295 PQB655295 PGF655295 OWJ655295 OMN655295 OCR655295 NSV655295 NIZ655295 MZD655295 MPH655295 MFL655295 LVP655295 LLT655295 LBX655295 KSB655295 KIF655295 JYJ655295 JON655295 JER655295 IUV655295 IKZ655295 IBD655295 HRH655295 HHL655295 GXP655295 GNT655295 GDX655295 FUB655295 FKF655295 FAJ655295 EQN655295 EGR655295 DWV655295 DMZ655295 DDD655295 CTH655295 CJL655295 BZP655295 BPT655295 BFX655295 AWB655295 AMF655295 ACJ655295 SN655295 IR655295 WVD589759 WLH589759 WBL589759 VRP589759 VHT589759 UXX589759 UOB589759 UEF589759 TUJ589759 TKN589759 TAR589759 SQV589759 SGZ589759 RXD589759 RNH589759 RDL589759 QTP589759 QJT589759 PZX589759 PQB589759 PGF589759 OWJ589759 OMN589759 OCR589759 NSV589759 NIZ589759 MZD589759 MPH589759 MFL589759 LVP589759 LLT589759 LBX589759 KSB589759 KIF589759 JYJ589759 JON589759 JER589759 IUV589759 IKZ589759 IBD589759 HRH589759 HHL589759 GXP589759 GNT589759 GDX589759 FUB589759 FKF589759 FAJ589759 EQN589759 EGR589759 DWV589759 DMZ589759 DDD589759 CTH589759 CJL589759 BZP589759 BPT589759 BFX589759 AWB589759 AMF589759 ACJ589759 SN589759 IR589759 WVD524223 WLH524223 WBL524223 VRP524223 VHT524223 UXX524223 UOB524223 UEF524223 TUJ524223 TKN524223 TAR524223 SQV524223 SGZ524223 RXD524223 RNH524223 RDL524223 QTP524223 QJT524223 PZX524223 PQB524223 PGF524223 OWJ524223 OMN524223 OCR524223 NSV524223 NIZ524223 MZD524223 MPH524223 MFL524223 LVP524223 LLT524223 LBX524223 KSB524223 KIF524223 JYJ524223 JON524223 JER524223 IUV524223 IKZ524223 IBD524223 HRH524223 HHL524223 GXP524223 GNT524223 GDX524223 FUB524223 FKF524223 FAJ524223 EQN524223 EGR524223 DWV524223 DMZ524223 DDD524223 CTH524223 CJL524223 BZP524223 BPT524223 BFX524223 AWB524223 AMF524223 ACJ524223 SN524223 IR524223 WVD458687 WLH458687 WBL458687 VRP458687 VHT458687 UXX458687 UOB458687 UEF458687 TUJ458687 TKN458687 TAR458687 SQV458687 SGZ458687 RXD458687 RNH458687 RDL458687 QTP458687 QJT458687 PZX458687 PQB458687 PGF458687 OWJ458687 OMN458687 OCR458687 NSV458687 NIZ458687 MZD458687 MPH458687 MFL458687 LVP458687 LLT458687 LBX458687 KSB458687 KIF458687 JYJ458687 JON458687 JER458687 IUV458687 IKZ458687 IBD458687 HRH458687 HHL458687 GXP458687 GNT458687 GDX458687 FUB458687 FKF458687 FAJ458687 EQN458687 EGR458687 DWV458687 DMZ458687 DDD458687 CTH458687 CJL458687 BZP458687 BPT458687 BFX458687 AWB458687 AMF458687 ACJ458687 SN458687 IR458687 WVD393151 WLH393151 WBL393151 VRP393151 VHT393151 UXX393151 UOB393151 UEF393151 TUJ393151 TKN393151 TAR393151 SQV393151 SGZ393151 RXD393151 RNH393151 RDL393151 QTP393151 QJT393151 PZX393151 PQB393151 PGF393151 OWJ393151 OMN393151 OCR393151 NSV393151 NIZ393151 MZD393151 MPH393151 MFL393151 LVP393151 LLT393151 LBX393151 KSB393151 KIF393151 JYJ393151 JON393151 JER393151 IUV393151 IKZ393151 IBD393151 HRH393151 HHL393151 GXP393151 GNT393151 GDX393151 FUB393151 FKF393151 FAJ393151 EQN393151 EGR393151 DWV393151 DMZ393151 DDD393151 CTH393151 CJL393151 BZP393151 BPT393151 BFX393151 AWB393151 AMF393151 ACJ393151 SN393151 IR393151 WVD327615 WLH327615 WBL327615 VRP327615 VHT327615 UXX327615 UOB327615 UEF327615 TUJ327615 TKN327615 TAR327615 SQV327615 SGZ327615 RXD327615 RNH327615 RDL327615 QTP327615 QJT327615 PZX327615 PQB327615 PGF327615 OWJ327615 OMN327615 OCR327615 NSV327615 NIZ327615 MZD327615 MPH327615 MFL327615 LVP327615 LLT327615 LBX327615 KSB327615 KIF327615 JYJ327615 JON327615 JER327615 IUV327615 IKZ327615 IBD327615 HRH327615 HHL327615 GXP327615 GNT327615 GDX327615 FUB327615 FKF327615 FAJ327615 EQN327615 EGR327615 DWV327615 DMZ327615 DDD327615 CTH327615 CJL327615 BZP327615 BPT327615 BFX327615 AWB327615 AMF327615 ACJ327615 SN327615 IR327615 WVD262079 WLH262079 WBL262079 VRP262079 VHT262079 UXX262079 UOB262079 UEF262079 TUJ262079 TKN262079 TAR262079 SQV262079 SGZ262079 RXD262079 RNH262079 RDL262079 QTP262079 QJT262079 PZX262079 PQB262079 PGF262079 OWJ262079 OMN262079 OCR262079 NSV262079 NIZ262079 MZD262079 MPH262079 MFL262079 LVP262079 LLT262079 LBX262079 KSB262079 KIF262079 JYJ262079 JON262079 JER262079 IUV262079 IKZ262079 IBD262079 HRH262079 HHL262079 GXP262079 GNT262079 GDX262079 FUB262079 FKF262079 FAJ262079 EQN262079 EGR262079 DWV262079 DMZ262079 DDD262079 CTH262079 CJL262079 BZP262079 BPT262079 BFX262079 AWB262079 AMF262079 ACJ262079 SN262079 IR262079 WVD196543 WLH196543 WBL196543 VRP196543 VHT196543 UXX196543 UOB196543 UEF196543 TUJ196543 TKN196543 TAR196543 SQV196543 SGZ196543 RXD196543 RNH196543 RDL196543 QTP196543 QJT196543 PZX196543 PQB196543 PGF196543 OWJ196543 OMN196543 OCR196543 NSV196543 NIZ196543 MZD196543 MPH196543 MFL196543 LVP196543 LLT196543 LBX196543 KSB196543 KIF196543 JYJ196543 JON196543 JER196543 IUV196543 IKZ196543 IBD196543 HRH196543 HHL196543 GXP196543 GNT196543 GDX196543 FUB196543 FKF196543 FAJ196543 EQN196543 EGR196543 DWV196543 DMZ196543 DDD196543 CTH196543 CJL196543 BZP196543 BPT196543 BFX196543 AWB196543 AMF196543 ACJ196543 SN196543 IR196543 WVD131007 WLH131007 WBL131007 VRP131007 VHT131007 UXX131007 UOB131007 UEF131007 TUJ131007 TKN131007 TAR131007 SQV131007 SGZ131007 RXD131007 RNH131007 RDL131007 QTP131007 QJT131007 PZX131007 PQB131007 PGF131007 OWJ131007 OMN131007 OCR131007 NSV131007 NIZ131007 MZD131007 MPH131007 MFL131007 LVP131007 LLT131007 LBX131007 KSB131007 KIF131007 JYJ131007 JON131007 JER131007 IUV131007 IKZ131007 IBD131007 HRH131007 HHL131007 GXP131007 GNT131007 GDX131007 FUB131007 FKF131007 FAJ131007 EQN131007 EGR131007 DWV131007 DMZ131007 DDD131007 CTH131007 CJL131007 BZP131007 BPT131007 BFX131007 AWB131007 AMF131007 ACJ131007 SN131007 IR131007 WVD65471 WLH65471 WBL65471 VRP65471 VHT65471 UXX65471 UOB65471 UEF65471 TUJ65471 TKN65471 TAR65471 SQV65471 SGZ65471 RXD65471 RNH65471 RDL65471 QTP65471 QJT65471 PZX65471 PQB65471 PGF65471 OWJ65471 OMN65471 OCR65471 NSV65471 NIZ65471 MZD65471 MPH65471 MFL65471 LVP65471 LLT65471 LBX65471 KSB65471 KIF65471 JYJ65471 JON65471 JER65471 IUV65471 IKZ65471 IBD65471 HRH65471 HHL65471 GXP65471 GNT65471 GDX65471 FUB65471 FKF65471 FAJ65471 EQN65471 EGR65471 DWV65471 DMZ65471 DDD65471 CTH65471 CJL65471 BZP65471 BPT65471 BFX65471 AWB65471 AMF65471 ACJ65471 SN65471 IR65471 WVI21 WLM21 WBQ21 VRU21 VHY21 UYC21 UOG21 UEK21 TUO21 TKS21 TAW21 SRA21 SHE21 RXI21 RNM21 RDQ21 QTU21 QJY21 QAC21 PQG21 PGK21 OWO21 OMS21 OCW21 NTA21 NJE21 MZI21 MPM21 MFQ21 LVU21 LLY21 LCC21 KSG21 KIK21 JYO21 JOS21 JEW21 IVA21 ILE21 IBI21 HRM21 HHQ21 GXU21 GNY21 GEC21 FUG21 FKK21 FAO21 EQS21 EGW21 DXA21 DNE21 DDI21 CTM21 CJQ21 BZU21 BPY21 BGC21 AWG21 AMK21 ACO21" xr:uid="{00000000-0002-0000-0200-000001000000}">
      <formula1>OFFSET($AB$3:$AB$39,0,0,COUNTA($AB$3:$AB$39)+1)</formula1>
    </dataValidation>
    <dataValidation type="list" allowBlank="1" showInputMessage="1" showErrorMessage="1" errorTitle="Erreur Revêtement" error="Merci de reformuler votre demande _x000a_ou contactez un revendeur JaDecor" promptTitle="Plafonds" prompt="Choisissez votre  SAJADE" sqref="IW19 SS19 E65486:F65486 E131022:F131022 E196558:F196558 E262094:F262094 E327630:F327630 E393166:F393166 E458702:F458702 E524238:F524238 E589774:F589774 E655310:F655310 E720846:F720846 E786382:F786382 E851918:F851918 E917454:F917454 E982990:F982990 WVD982973 WLH982973 WBL982973 VRP982973 VHT982973 UXX982973 UOB982973 UEF982973 TUJ982973 TKN982973 TAR982973 SQV982973 SGZ982973 RXD982973 RNH982973 RDL982973 QTP982973 QJT982973 PZX982973 PQB982973 PGF982973 OWJ982973 OMN982973 OCR982973 NSV982973 NIZ982973 MZD982973 MPH982973 MFL982973 LVP982973 LLT982973 LBX982973 KSB982973 KIF982973 JYJ982973 JON982973 JER982973 IUV982973 IKZ982973 IBD982973 HRH982973 HHL982973 GXP982973 GNT982973 GDX982973 FUB982973 FKF982973 FAJ982973 EQN982973 EGR982973 DWV982973 DMZ982973 DDD982973 CTH982973 CJL982973 BZP982973 BPT982973 BFX982973 AWB982973 AMF982973 ACJ982973 SN982973 IR982973 WVD917437 WLH917437 WBL917437 VRP917437 VHT917437 UXX917437 UOB917437 UEF917437 TUJ917437 TKN917437 TAR917437 SQV917437 SGZ917437 RXD917437 RNH917437 RDL917437 QTP917437 QJT917437 PZX917437 PQB917437 PGF917437 OWJ917437 OMN917437 OCR917437 NSV917437 NIZ917437 MZD917437 MPH917437 MFL917437 LVP917437 LLT917437 LBX917437 KSB917437 KIF917437 JYJ917437 JON917437 JER917437 IUV917437 IKZ917437 IBD917437 HRH917437 HHL917437 GXP917437 GNT917437 GDX917437 FUB917437 FKF917437 FAJ917437 EQN917437 EGR917437 DWV917437 DMZ917437 DDD917437 CTH917437 CJL917437 BZP917437 BPT917437 BFX917437 AWB917437 AMF917437 ACJ917437 SN917437 IR917437 WVD851901 WLH851901 WBL851901 VRP851901 VHT851901 UXX851901 UOB851901 UEF851901 TUJ851901 TKN851901 TAR851901 SQV851901 SGZ851901 RXD851901 RNH851901 RDL851901 QTP851901 QJT851901 PZX851901 PQB851901 PGF851901 OWJ851901 OMN851901 OCR851901 NSV851901 NIZ851901 MZD851901 MPH851901 MFL851901 LVP851901 LLT851901 LBX851901 KSB851901 KIF851901 JYJ851901 JON851901 JER851901 IUV851901 IKZ851901 IBD851901 HRH851901 HHL851901 GXP851901 GNT851901 GDX851901 FUB851901 FKF851901 FAJ851901 EQN851901 EGR851901 DWV851901 DMZ851901 DDD851901 CTH851901 CJL851901 BZP851901 BPT851901 BFX851901 AWB851901 AMF851901 ACJ851901 SN851901 IR851901 WVD786365 WLH786365 WBL786365 VRP786365 VHT786365 UXX786365 UOB786365 UEF786365 TUJ786365 TKN786365 TAR786365 SQV786365 SGZ786365 RXD786365 RNH786365 RDL786365 QTP786365 QJT786365 PZX786365 PQB786365 PGF786365 OWJ786365 OMN786365 OCR786365 NSV786365 NIZ786365 MZD786365 MPH786365 MFL786365 LVP786365 LLT786365 LBX786365 KSB786365 KIF786365 JYJ786365 JON786365 JER786365 IUV786365 IKZ786365 IBD786365 HRH786365 HHL786365 GXP786365 GNT786365 GDX786365 FUB786365 FKF786365 FAJ786365 EQN786365 EGR786365 DWV786365 DMZ786365 DDD786365 CTH786365 CJL786365 BZP786365 BPT786365 BFX786365 AWB786365 AMF786365 ACJ786365 SN786365 IR786365 WVD720829 WLH720829 WBL720829 VRP720829 VHT720829 UXX720829 UOB720829 UEF720829 TUJ720829 TKN720829 TAR720829 SQV720829 SGZ720829 RXD720829 RNH720829 RDL720829 QTP720829 QJT720829 PZX720829 PQB720829 PGF720829 OWJ720829 OMN720829 OCR720829 NSV720829 NIZ720829 MZD720829 MPH720829 MFL720829 LVP720829 LLT720829 LBX720829 KSB720829 KIF720829 JYJ720829 JON720829 JER720829 IUV720829 IKZ720829 IBD720829 HRH720829 HHL720829 GXP720829 GNT720829 GDX720829 FUB720829 FKF720829 FAJ720829 EQN720829 EGR720829 DWV720829 DMZ720829 DDD720829 CTH720829 CJL720829 BZP720829 BPT720829 BFX720829 AWB720829 AMF720829 ACJ720829 SN720829 IR720829 WVD655293 WLH655293 WBL655293 VRP655293 VHT655293 UXX655293 UOB655293 UEF655293 TUJ655293 TKN655293 TAR655293 SQV655293 SGZ655293 RXD655293 RNH655293 RDL655293 QTP655293 QJT655293 PZX655293 PQB655293 PGF655293 OWJ655293 OMN655293 OCR655293 NSV655293 NIZ655293 MZD655293 MPH655293 MFL655293 LVP655293 LLT655293 LBX655293 KSB655293 KIF655293 JYJ655293 JON655293 JER655293 IUV655293 IKZ655293 IBD655293 HRH655293 HHL655293 GXP655293 GNT655293 GDX655293 FUB655293 FKF655293 FAJ655293 EQN655293 EGR655293 DWV655293 DMZ655293 DDD655293 CTH655293 CJL655293 BZP655293 BPT655293 BFX655293 AWB655293 AMF655293 ACJ655293 SN655293 IR655293 WVD589757 WLH589757 WBL589757 VRP589757 VHT589757 UXX589757 UOB589757 UEF589757 TUJ589757 TKN589757 TAR589757 SQV589757 SGZ589757 RXD589757 RNH589757 RDL589757 QTP589757 QJT589757 PZX589757 PQB589757 PGF589757 OWJ589757 OMN589757 OCR589757 NSV589757 NIZ589757 MZD589757 MPH589757 MFL589757 LVP589757 LLT589757 LBX589757 KSB589757 KIF589757 JYJ589757 JON589757 JER589757 IUV589757 IKZ589757 IBD589757 HRH589757 HHL589757 GXP589757 GNT589757 GDX589757 FUB589757 FKF589757 FAJ589757 EQN589757 EGR589757 DWV589757 DMZ589757 DDD589757 CTH589757 CJL589757 BZP589757 BPT589757 BFX589757 AWB589757 AMF589757 ACJ589757 SN589757 IR589757 WVD524221 WLH524221 WBL524221 VRP524221 VHT524221 UXX524221 UOB524221 UEF524221 TUJ524221 TKN524221 TAR524221 SQV524221 SGZ524221 RXD524221 RNH524221 RDL524221 QTP524221 QJT524221 PZX524221 PQB524221 PGF524221 OWJ524221 OMN524221 OCR524221 NSV524221 NIZ524221 MZD524221 MPH524221 MFL524221 LVP524221 LLT524221 LBX524221 KSB524221 KIF524221 JYJ524221 JON524221 JER524221 IUV524221 IKZ524221 IBD524221 HRH524221 HHL524221 GXP524221 GNT524221 GDX524221 FUB524221 FKF524221 FAJ524221 EQN524221 EGR524221 DWV524221 DMZ524221 DDD524221 CTH524221 CJL524221 BZP524221 BPT524221 BFX524221 AWB524221 AMF524221 ACJ524221 SN524221 IR524221 WVD458685 WLH458685 WBL458685 VRP458685 VHT458685 UXX458685 UOB458685 UEF458685 TUJ458685 TKN458685 TAR458685 SQV458685 SGZ458685 RXD458685 RNH458685 RDL458685 QTP458685 QJT458685 PZX458685 PQB458685 PGF458685 OWJ458685 OMN458685 OCR458685 NSV458685 NIZ458685 MZD458685 MPH458685 MFL458685 LVP458685 LLT458685 LBX458685 KSB458685 KIF458685 JYJ458685 JON458685 JER458685 IUV458685 IKZ458685 IBD458685 HRH458685 HHL458685 GXP458685 GNT458685 GDX458685 FUB458685 FKF458685 FAJ458685 EQN458685 EGR458685 DWV458685 DMZ458685 DDD458685 CTH458685 CJL458685 BZP458685 BPT458685 BFX458685 AWB458685 AMF458685 ACJ458685 SN458685 IR458685 WVD393149 WLH393149 WBL393149 VRP393149 VHT393149 UXX393149 UOB393149 UEF393149 TUJ393149 TKN393149 TAR393149 SQV393149 SGZ393149 RXD393149 RNH393149 RDL393149 QTP393149 QJT393149 PZX393149 PQB393149 PGF393149 OWJ393149 OMN393149 OCR393149 NSV393149 NIZ393149 MZD393149 MPH393149 MFL393149 LVP393149 LLT393149 LBX393149 KSB393149 KIF393149 JYJ393149 JON393149 JER393149 IUV393149 IKZ393149 IBD393149 HRH393149 HHL393149 GXP393149 GNT393149 GDX393149 FUB393149 FKF393149 FAJ393149 EQN393149 EGR393149 DWV393149 DMZ393149 DDD393149 CTH393149 CJL393149 BZP393149 BPT393149 BFX393149 AWB393149 AMF393149 ACJ393149 SN393149 IR393149 WVD327613 WLH327613 WBL327613 VRP327613 VHT327613 UXX327613 UOB327613 UEF327613 TUJ327613 TKN327613 TAR327613 SQV327613 SGZ327613 RXD327613 RNH327613 RDL327613 QTP327613 QJT327613 PZX327613 PQB327613 PGF327613 OWJ327613 OMN327613 OCR327613 NSV327613 NIZ327613 MZD327613 MPH327613 MFL327613 LVP327613 LLT327613 LBX327613 KSB327613 KIF327613 JYJ327613 JON327613 JER327613 IUV327613 IKZ327613 IBD327613 HRH327613 HHL327613 GXP327613 GNT327613 GDX327613 FUB327613 FKF327613 FAJ327613 EQN327613 EGR327613 DWV327613 DMZ327613 DDD327613 CTH327613 CJL327613 BZP327613 BPT327613 BFX327613 AWB327613 AMF327613 ACJ327613 SN327613 IR327613 WVD262077 WLH262077 WBL262077 VRP262077 VHT262077 UXX262077 UOB262077 UEF262077 TUJ262077 TKN262077 TAR262077 SQV262077 SGZ262077 RXD262077 RNH262077 RDL262077 QTP262077 QJT262077 PZX262077 PQB262077 PGF262077 OWJ262077 OMN262077 OCR262077 NSV262077 NIZ262077 MZD262077 MPH262077 MFL262077 LVP262077 LLT262077 LBX262077 KSB262077 KIF262077 JYJ262077 JON262077 JER262077 IUV262077 IKZ262077 IBD262077 HRH262077 HHL262077 GXP262077 GNT262077 GDX262077 FUB262077 FKF262077 FAJ262077 EQN262077 EGR262077 DWV262077 DMZ262077 DDD262077 CTH262077 CJL262077 BZP262077 BPT262077 BFX262077 AWB262077 AMF262077 ACJ262077 SN262077 IR262077 WVD196541 WLH196541 WBL196541 VRP196541 VHT196541 UXX196541 UOB196541 UEF196541 TUJ196541 TKN196541 TAR196541 SQV196541 SGZ196541 RXD196541 RNH196541 RDL196541 QTP196541 QJT196541 PZX196541 PQB196541 PGF196541 OWJ196541 OMN196541 OCR196541 NSV196541 NIZ196541 MZD196541 MPH196541 MFL196541 LVP196541 LLT196541 LBX196541 KSB196541 KIF196541 JYJ196541 JON196541 JER196541 IUV196541 IKZ196541 IBD196541 HRH196541 HHL196541 GXP196541 GNT196541 GDX196541 FUB196541 FKF196541 FAJ196541 EQN196541 EGR196541 DWV196541 DMZ196541 DDD196541 CTH196541 CJL196541 BZP196541 BPT196541 BFX196541 AWB196541 AMF196541 ACJ196541 SN196541 IR196541 WVD131005 WLH131005 WBL131005 VRP131005 VHT131005 UXX131005 UOB131005 UEF131005 TUJ131005 TKN131005 TAR131005 SQV131005 SGZ131005 RXD131005 RNH131005 RDL131005 QTP131005 QJT131005 PZX131005 PQB131005 PGF131005 OWJ131005 OMN131005 OCR131005 NSV131005 NIZ131005 MZD131005 MPH131005 MFL131005 LVP131005 LLT131005 LBX131005 KSB131005 KIF131005 JYJ131005 JON131005 JER131005 IUV131005 IKZ131005 IBD131005 HRH131005 HHL131005 GXP131005 GNT131005 GDX131005 FUB131005 FKF131005 FAJ131005 EQN131005 EGR131005 DWV131005 DMZ131005 DDD131005 CTH131005 CJL131005 BZP131005 BPT131005 BFX131005 AWB131005 AMF131005 ACJ131005 SN131005 IR131005 WVD65469 WLH65469 WBL65469 VRP65469 VHT65469 UXX65469 UOB65469 UEF65469 TUJ65469 TKN65469 TAR65469 SQV65469 SGZ65469 RXD65469 RNH65469 RDL65469 QTP65469 QJT65469 PZX65469 PQB65469 PGF65469 OWJ65469 OMN65469 OCR65469 NSV65469 NIZ65469 MZD65469 MPH65469 MFL65469 LVP65469 LLT65469 LBX65469 KSB65469 KIF65469 JYJ65469 JON65469 JER65469 IUV65469 IKZ65469 IBD65469 HRH65469 HHL65469 GXP65469 GNT65469 GDX65469 FUB65469 FKF65469 FAJ65469 EQN65469 EGR65469 DWV65469 DMZ65469 DDD65469 CTH65469 CJL65469 BZP65469 BPT65469 BFX65469 AWB65469 AMF65469 ACJ65469 SN65469 IR65469 WVI19 WLM19 WBQ19 VRU19 VHY19 UYC19 UOG19 UEK19 TUO19 TKS19 TAW19 SRA19 SHE19 RXI19 RNM19 RDQ19 QTU19 QJY19 QAC19 PQG19 PGK19 OWO19 OMS19 OCW19 NTA19 NJE19 MZI19 MPM19 MFQ19 LVU19 LLY19 LCC19 KSG19 KIK19 JYO19 JOS19 JEW19 IVA19 ILE19 IBI19 HRM19 HHQ19 GXU19 GNY19 GEC19 FUG19 FKK19 FAO19 EQS19 EGW19 DXA19 DNE19 DDI19 CTM19 CJQ19 BZU19 BPY19 BGC19 AWG19 AMK19 ACO19" xr:uid="{00000000-0002-0000-0200-000002000000}">
      <formula1>$AB$2:$AB$39</formula1>
    </dataValidation>
    <dataValidation type="list" allowBlank="1" showErrorMessage="1" errorTitle="Erreur Revêtement" error="Merci de reformuler votre demande _x000a_ou contactez un revendeur JaDecor" promptTitle="Plafonds" prompt="Choisissez votre  SAJADE" sqref="E19:F19" xr:uid="{8BEE57FA-7F87-4345-8306-EBFE075D5326}">
      <formula1>$AB$2:$AB$36</formula1>
    </dataValidation>
    <dataValidation type="list" allowBlank="1" showErrorMessage="1" promptTitle="Murs" prompt="Choisissez votre Sajade" sqref="E21:F21 E23:F23" xr:uid="{3765D91E-0B91-44C0-9E0C-E6DA397DE2DC}">
      <formula1>OFFSET($AB$2:$AB$39,0,0,COUNTA($AB$3:$AB$39)+1)</formula1>
    </dataValidation>
  </dataValidations>
  <printOptions horizontalCentered="1" verticalCentered="1"/>
  <pageMargins left="0.19685039370078741" right="0.11811023622047245" top="0.15748031496062992" bottom="0.15748031496062992" header="0.31496062992125984" footer="0.31496062992125984"/>
  <pageSetup paperSize="9"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C8505-2F7E-4CE9-A1EC-7D973F700488}">
  <dimension ref="A1:A56"/>
  <sheetViews>
    <sheetView workbookViewId="0">
      <selection activeCell="C2" sqref="C2"/>
    </sheetView>
  </sheetViews>
  <sheetFormatPr baseColWidth="10" defaultRowHeight="12.75" x14ac:dyDescent="0.2"/>
  <cols>
    <col min="1" max="1" width="27" bestFit="1" customWidth="1"/>
    <col min="2" max="2" width="20" customWidth="1"/>
  </cols>
  <sheetData>
    <row r="1" spans="1:1" ht="13.5" thickBot="1" x14ac:dyDescent="0.25"/>
    <row r="2" spans="1:1" ht="99.95" customHeight="1" x14ac:dyDescent="0.2">
      <c r="A2" s="273" t="s">
        <v>635</v>
      </c>
    </row>
    <row r="3" spans="1:1" ht="99.95" customHeight="1" x14ac:dyDescent="0.2">
      <c r="A3" s="274" t="s">
        <v>628</v>
      </c>
    </row>
    <row r="4" spans="1:1" ht="99.95" customHeight="1" x14ac:dyDescent="0.2">
      <c r="A4" s="274" t="s">
        <v>629</v>
      </c>
    </row>
    <row r="5" spans="1:1" ht="99.95" customHeight="1" x14ac:dyDescent="0.2">
      <c r="A5" s="274" t="s">
        <v>630</v>
      </c>
    </row>
    <row r="6" spans="1:1" ht="99.95" customHeight="1" x14ac:dyDescent="0.2">
      <c r="A6" s="274" t="s">
        <v>631</v>
      </c>
    </row>
    <row r="7" spans="1:1" ht="99.95" customHeight="1" x14ac:dyDescent="0.2">
      <c r="A7" s="274" t="s">
        <v>632</v>
      </c>
    </row>
    <row r="8" spans="1:1" ht="99.95" customHeight="1" x14ac:dyDescent="0.2">
      <c r="A8" s="274" t="s">
        <v>633</v>
      </c>
    </row>
    <row r="9" spans="1:1" ht="99.95" customHeight="1" x14ac:dyDescent="0.2">
      <c r="A9" s="274" t="s">
        <v>634</v>
      </c>
    </row>
    <row r="10" spans="1:1" ht="99.95" customHeight="1" x14ac:dyDescent="0.2">
      <c r="A10" s="274" t="s">
        <v>652</v>
      </c>
    </row>
    <row r="11" spans="1:1" ht="99.95" customHeight="1" x14ac:dyDescent="0.2">
      <c r="A11" s="274" t="s">
        <v>636</v>
      </c>
    </row>
    <row r="12" spans="1:1" ht="99.95" customHeight="1" x14ac:dyDescent="0.2">
      <c r="A12" s="274" t="s">
        <v>637</v>
      </c>
    </row>
    <row r="13" spans="1:1" ht="99.95" customHeight="1" x14ac:dyDescent="0.2">
      <c r="A13" s="274" t="s">
        <v>638</v>
      </c>
    </row>
    <row r="14" spans="1:1" ht="99.95" customHeight="1" x14ac:dyDescent="0.2">
      <c r="A14" s="274" t="s">
        <v>639</v>
      </c>
    </row>
    <row r="15" spans="1:1" ht="99.95" customHeight="1" x14ac:dyDescent="0.2">
      <c r="A15" s="274" t="s">
        <v>640</v>
      </c>
    </row>
    <row r="16" spans="1:1" ht="99.95" customHeight="1" x14ac:dyDescent="0.2">
      <c r="A16" s="274" t="s">
        <v>641</v>
      </c>
    </row>
    <row r="17" spans="1:1" ht="99.95" customHeight="1" x14ac:dyDescent="0.2">
      <c r="A17" s="274" t="s">
        <v>642</v>
      </c>
    </row>
    <row r="18" spans="1:1" ht="99.95" customHeight="1" x14ac:dyDescent="0.2">
      <c r="A18" s="274" t="s">
        <v>643</v>
      </c>
    </row>
    <row r="19" spans="1:1" ht="99.95" customHeight="1" x14ac:dyDescent="0.2">
      <c r="A19" s="274" t="s">
        <v>644</v>
      </c>
    </row>
    <row r="20" spans="1:1" ht="99.95" customHeight="1" x14ac:dyDescent="0.2">
      <c r="A20" s="274" t="s">
        <v>645</v>
      </c>
    </row>
    <row r="21" spans="1:1" ht="99.95" customHeight="1" x14ac:dyDescent="0.2">
      <c r="A21" s="274" t="s">
        <v>646</v>
      </c>
    </row>
    <row r="22" spans="1:1" ht="99.95" customHeight="1" x14ac:dyDescent="0.2">
      <c r="A22" s="274" t="s">
        <v>647</v>
      </c>
    </row>
    <row r="23" spans="1:1" ht="99.95" customHeight="1" x14ac:dyDescent="0.2">
      <c r="A23" s="274" t="s">
        <v>648</v>
      </c>
    </row>
    <row r="24" spans="1:1" ht="99.95" customHeight="1" x14ac:dyDescent="0.2">
      <c r="A24" s="274" t="s">
        <v>649</v>
      </c>
    </row>
    <row r="25" spans="1:1" ht="99.95" customHeight="1" x14ac:dyDescent="0.2">
      <c r="A25" s="274" t="s">
        <v>650</v>
      </c>
    </row>
    <row r="26" spans="1:1" ht="99.95" customHeight="1" x14ac:dyDescent="0.2">
      <c r="A26" s="274" t="s">
        <v>651</v>
      </c>
    </row>
    <row r="27" spans="1:1" ht="99.95" customHeight="1" x14ac:dyDescent="0.2">
      <c r="A27" s="274" t="s">
        <v>653</v>
      </c>
    </row>
    <row r="28" spans="1:1" ht="99.95" customHeight="1" x14ac:dyDescent="0.2">
      <c r="A28" s="274" t="s">
        <v>654</v>
      </c>
    </row>
    <row r="29" spans="1:1" ht="99.95" customHeight="1" x14ac:dyDescent="0.2">
      <c r="A29" s="274" t="s">
        <v>655</v>
      </c>
    </row>
    <row r="30" spans="1:1" ht="99.95" customHeight="1" x14ac:dyDescent="0.2">
      <c r="A30" s="274" t="s">
        <v>656</v>
      </c>
    </row>
    <row r="31" spans="1:1" ht="99.95" customHeight="1" x14ac:dyDescent="0.2">
      <c r="A31" s="274" t="s">
        <v>657</v>
      </c>
    </row>
    <row r="32" spans="1:1" ht="99.95" customHeight="1" x14ac:dyDescent="0.2">
      <c r="A32" s="274" t="s">
        <v>658</v>
      </c>
    </row>
    <row r="33" spans="1:1" ht="99.95" customHeight="1" x14ac:dyDescent="0.2">
      <c r="A33" s="274" t="s">
        <v>659</v>
      </c>
    </row>
    <row r="34" spans="1:1" ht="99.95" customHeight="1" x14ac:dyDescent="0.2">
      <c r="A34" s="274" t="s">
        <v>660</v>
      </c>
    </row>
    <row r="35" spans="1:1" ht="54.95" customHeight="1" x14ac:dyDescent="0.2"/>
    <row r="36" spans="1:1" ht="54.95" customHeight="1" x14ac:dyDescent="0.2"/>
    <row r="37" spans="1:1" ht="54.95" customHeight="1" x14ac:dyDescent="0.2"/>
    <row r="38" spans="1:1" ht="54.95" customHeight="1" x14ac:dyDescent="0.2"/>
    <row r="39" spans="1:1" ht="54.95" customHeight="1" x14ac:dyDescent="0.2"/>
    <row r="40" spans="1:1" ht="54.95" customHeight="1" x14ac:dyDescent="0.2"/>
    <row r="41" spans="1:1" ht="54.95" customHeight="1" x14ac:dyDescent="0.2"/>
    <row r="42" spans="1:1" ht="54.95" customHeight="1" x14ac:dyDescent="0.2"/>
    <row r="43" spans="1:1" ht="54.95" customHeight="1" x14ac:dyDescent="0.2"/>
    <row r="44" spans="1:1" ht="54.95" customHeight="1" x14ac:dyDescent="0.2"/>
    <row r="45" spans="1:1" ht="54.95" customHeight="1" x14ac:dyDescent="0.2"/>
    <row r="46" spans="1:1" ht="54.95" customHeight="1" x14ac:dyDescent="0.2"/>
    <row r="47" spans="1:1" ht="54.95" customHeight="1" x14ac:dyDescent="0.2"/>
    <row r="48" spans="1:1" ht="54.95" customHeight="1" x14ac:dyDescent="0.2"/>
    <row r="49" ht="54.95" customHeight="1" x14ac:dyDescent="0.2"/>
    <row r="50" ht="54.95" customHeight="1" x14ac:dyDescent="0.2"/>
    <row r="51" ht="54.95" customHeight="1" x14ac:dyDescent="0.2"/>
    <row r="52" ht="54.95" customHeight="1" x14ac:dyDescent="0.2"/>
    <row r="53" ht="54.95" customHeight="1" x14ac:dyDescent="0.2"/>
    <row r="54" ht="54.95" customHeight="1" x14ac:dyDescent="0.2"/>
    <row r="55" ht="54.95" customHeight="1" x14ac:dyDescent="0.2"/>
    <row r="56" ht="54.95" customHeight="1" x14ac:dyDescent="0.2"/>
  </sheetData>
  <sheetProtection algorithmName="SHA-512" hashValue="Ww1A/Fn8ZlyRYWEP65qEIggb6QhyMoYkKx9h4UzZIMIz6Ikr8Eubp/fO34GyC19lii6Zv1Kdyhlaulekuiizng==" saltValue="Qj7L3AACVgAnAAhN6j5bog=="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tabColor theme="0" tint="-0.499984740745262"/>
  </sheetPr>
  <dimension ref="A1:AF107"/>
  <sheetViews>
    <sheetView showGridLines="0" showRowColHeaders="0" zoomScaleNormal="100" workbookViewId="0">
      <selection activeCell="B4" sqref="B4"/>
    </sheetView>
  </sheetViews>
  <sheetFormatPr baseColWidth="10" defaultRowHeight="12.75" x14ac:dyDescent="0.2"/>
  <cols>
    <col min="1" max="1" width="12.85546875" customWidth="1"/>
    <col min="2" max="2" width="101" customWidth="1"/>
  </cols>
  <sheetData>
    <row r="1" spans="1:32" x14ac:dyDescent="0.2">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32" x14ac:dyDescent="0.2">
      <c r="A2" s="45"/>
      <c r="B2" s="46" t="s">
        <v>355</v>
      </c>
      <c r="C2" s="45"/>
      <c r="D2" s="45"/>
      <c r="E2" s="45"/>
      <c r="F2" s="45"/>
      <c r="G2" s="45"/>
      <c r="H2" s="45"/>
      <c r="I2" s="45"/>
      <c r="J2" s="45"/>
      <c r="K2" s="45"/>
      <c r="L2" s="45"/>
      <c r="M2" s="45"/>
      <c r="N2" s="45"/>
      <c r="O2" s="45"/>
      <c r="P2" s="45"/>
      <c r="Q2" s="106"/>
      <c r="R2" s="106"/>
      <c r="S2" s="106"/>
      <c r="T2" s="106"/>
      <c r="U2" s="106"/>
      <c r="V2" s="106"/>
      <c r="W2" s="106"/>
      <c r="X2" s="106"/>
      <c r="Y2" s="106"/>
      <c r="Z2" s="106"/>
      <c r="AA2" s="106"/>
      <c r="AB2" s="106"/>
      <c r="AC2" s="106"/>
      <c r="AD2" s="106"/>
      <c r="AE2" s="106"/>
      <c r="AF2" s="106"/>
    </row>
    <row r="3" spans="1:32" x14ac:dyDescent="0.2">
      <c r="A3" s="45"/>
      <c r="B3" s="47" t="s">
        <v>173</v>
      </c>
      <c r="C3" s="45"/>
      <c r="D3" s="45"/>
      <c r="E3" s="45"/>
      <c r="F3" s="45"/>
      <c r="G3" s="45"/>
      <c r="H3" s="45"/>
      <c r="I3" s="45"/>
      <c r="J3" s="45"/>
      <c r="K3" s="45"/>
      <c r="L3" s="45"/>
      <c r="M3" s="45"/>
      <c r="N3" s="45"/>
      <c r="O3" s="45"/>
      <c r="P3" s="45"/>
      <c r="Q3" s="106"/>
      <c r="R3" s="106"/>
      <c r="S3" s="106"/>
      <c r="T3" s="106"/>
      <c r="U3" s="106"/>
      <c r="V3" s="106"/>
      <c r="W3" s="106"/>
      <c r="X3" s="106"/>
      <c r="Y3" s="106"/>
      <c r="Z3" s="106"/>
      <c r="AA3" s="106"/>
      <c r="AB3" s="106"/>
      <c r="AC3" s="106"/>
      <c r="AD3" s="106"/>
      <c r="AE3" s="106"/>
      <c r="AF3" s="106"/>
    </row>
    <row r="4" spans="1:32" x14ac:dyDescent="0.2">
      <c r="A4" s="45"/>
      <c r="B4" s="48" t="s">
        <v>174</v>
      </c>
      <c r="C4" s="45"/>
      <c r="D4" s="45"/>
      <c r="E4" s="45"/>
      <c r="F4" s="45"/>
      <c r="G4" s="45"/>
      <c r="H4" s="45"/>
      <c r="I4" s="45"/>
      <c r="J4" s="45"/>
      <c r="K4" s="45"/>
      <c r="L4" s="45"/>
      <c r="M4" s="45"/>
      <c r="N4" s="45"/>
      <c r="O4" s="45"/>
      <c r="P4" s="45"/>
      <c r="Q4" s="106"/>
      <c r="R4" s="106"/>
      <c r="S4" s="106"/>
      <c r="T4" s="106"/>
      <c r="U4" s="106"/>
      <c r="V4" s="106"/>
      <c r="W4" s="106"/>
      <c r="X4" s="106"/>
      <c r="Y4" s="106"/>
      <c r="Z4" s="106"/>
      <c r="AA4" s="106"/>
      <c r="AB4" s="106"/>
      <c r="AC4" s="106"/>
      <c r="AD4" s="106"/>
      <c r="AE4" s="106"/>
      <c r="AF4" s="106"/>
    </row>
    <row r="5" spans="1:32" ht="39.75" x14ac:dyDescent="0.2">
      <c r="A5" s="45"/>
      <c r="B5" s="49" t="s">
        <v>175</v>
      </c>
      <c r="C5" s="45"/>
      <c r="D5" s="45"/>
      <c r="E5" s="45"/>
      <c r="F5" s="45"/>
      <c r="G5" s="45"/>
      <c r="H5" s="45"/>
      <c r="I5" s="45"/>
      <c r="J5" s="45"/>
      <c r="K5" s="45"/>
      <c r="L5" s="45"/>
      <c r="M5" s="45"/>
      <c r="N5" s="45"/>
      <c r="O5" s="45"/>
      <c r="P5" s="45"/>
      <c r="Q5" s="106"/>
      <c r="R5" s="106"/>
      <c r="S5" s="106"/>
      <c r="T5" s="106"/>
      <c r="U5" s="106"/>
      <c r="V5" s="106"/>
      <c r="W5" s="106"/>
      <c r="X5" s="106"/>
      <c r="Y5" s="106"/>
      <c r="Z5" s="106"/>
      <c r="AA5" s="106"/>
      <c r="AB5" s="106"/>
      <c r="AC5" s="106"/>
      <c r="AD5" s="106"/>
      <c r="AE5" s="106"/>
      <c r="AF5" s="106"/>
    </row>
    <row r="6" spans="1:32" x14ac:dyDescent="0.2">
      <c r="A6" s="45"/>
      <c r="B6" s="50" t="s">
        <v>176</v>
      </c>
      <c r="C6" s="45"/>
      <c r="D6" s="45"/>
      <c r="E6" s="45"/>
      <c r="F6" s="45"/>
      <c r="G6" s="45"/>
      <c r="H6" s="45"/>
      <c r="I6" s="45"/>
      <c r="J6" s="45"/>
      <c r="K6" s="45"/>
      <c r="L6" s="45"/>
      <c r="M6" s="45"/>
      <c r="N6" s="45"/>
      <c r="O6" s="45"/>
      <c r="P6" s="45"/>
      <c r="Q6" s="106"/>
      <c r="R6" s="106"/>
      <c r="S6" s="106"/>
      <c r="T6" s="106"/>
      <c r="U6" s="106"/>
      <c r="V6" s="106"/>
      <c r="W6" s="106"/>
      <c r="X6" s="106"/>
      <c r="Y6" s="106"/>
      <c r="Z6" s="106"/>
      <c r="AA6" s="106"/>
      <c r="AB6" s="106"/>
      <c r="AC6" s="106"/>
      <c r="AD6" s="106"/>
      <c r="AE6" s="106"/>
      <c r="AF6" s="106"/>
    </row>
    <row r="7" spans="1:32" x14ac:dyDescent="0.2">
      <c r="A7" s="45"/>
      <c r="B7" s="50" t="s">
        <v>177</v>
      </c>
      <c r="C7" s="45"/>
      <c r="D7" s="45"/>
      <c r="E7" s="45"/>
      <c r="F7" s="45"/>
      <c r="G7" s="45"/>
      <c r="H7" s="45"/>
      <c r="I7" s="45"/>
      <c r="J7" s="45"/>
      <c r="K7" s="45"/>
      <c r="L7" s="45"/>
      <c r="M7" s="45"/>
      <c r="N7" s="45"/>
      <c r="O7" s="45"/>
      <c r="P7" s="45"/>
      <c r="Q7" s="106"/>
      <c r="R7" s="106"/>
      <c r="S7" s="106"/>
      <c r="T7" s="106"/>
      <c r="U7" s="106"/>
      <c r="V7" s="106"/>
      <c r="W7" s="106"/>
      <c r="X7" s="106"/>
      <c r="Y7" s="106"/>
      <c r="Z7" s="106"/>
      <c r="AA7" s="106"/>
      <c r="AB7" s="106"/>
      <c r="AC7" s="106"/>
      <c r="AD7" s="106"/>
      <c r="AE7" s="106"/>
      <c r="AF7" s="106"/>
    </row>
    <row r="8" spans="1:32" x14ac:dyDescent="0.2">
      <c r="A8" s="45"/>
      <c r="B8" s="48" t="s">
        <v>178</v>
      </c>
      <c r="C8" s="45"/>
      <c r="D8" s="45"/>
      <c r="E8" s="45"/>
      <c r="F8" s="45"/>
      <c r="G8" s="45"/>
      <c r="H8" s="45"/>
      <c r="I8" s="45"/>
      <c r="J8" s="45"/>
      <c r="K8" s="45"/>
      <c r="L8" s="45"/>
      <c r="M8" s="45"/>
      <c r="N8" s="45"/>
      <c r="O8" s="45"/>
      <c r="P8" s="45"/>
      <c r="Q8" s="106"/>
      <c r="R8" s="106"/>
      <c r="S8" s="106"/>
      <c r="T8" s="106"/>
      <c r="U8" s="106"/>
      <c r="V8" s="106"/>
      <c r="W8" s="106"/>
      <c r="X8" s="106"/>
      <c r="Y8" s="106"/>
      <c r="Z8" s="106"/>
      <c r="AA8" s="106"/>
      <c r="AB8" s="106"/>
      <c r="AC8" s="106"/>
      <c r="AD8" s="106"/>
      <c r="AE8" s="106"/>
      <c r="AF8" s="106"/>
    </row>
    <row r="9" spans="1:32" x14ac:dyDescent="0.2">
      <c r="A9" s="45"/>
      <c r="B9" s="50" t="s">
        <v>179</v>
      </c>
      <c r="C9" s="45"/>
      <c r="D9" s="45"/>
      <c r="E9" s="45"/>
      <c r="F9" s="45"/>
      <c r="G9" s="45"/>
      <c r="H9" s="45"/>
      <c r="I9" s="45"/>
      <c r="J9" s="45"/>
      <c r="K9" s="45"/>
      <c r="L9" s="45"/>
      <c r="M9" s="45"/>
      <c r="N9" s="45"/>
      <c r="O9" s="45"/>
      <c r="P9" s="45"/>
      <c r="Q9" s="106"/>
      <c r="R9" s="106"/>
      <c r="S9" s="106"/>
      <c r="T9" s="106"/>
      <c r="U9" s="106"/>
      <c r="V9" s="106"/>
      <c r="W9" s="106"/>
      <c r="X9" s="106"/>
      <c r="Y9" s="106"/>
      <c r="Z9" s="106"/>
      <c r="AA9" s="106"/>
      <c r="AB9" s="106"/>
      <c r="AC9" s="106"/>
      <c r="AD9" s="106"/>
      <c r="AE9" s="106"/>
      <c r="AF9" s="106"/>
    </row>
    <row r="10" spans="1:32" x14ac:dyDescent="0.2">
      <c r="A10" s="45"/>
      <c r="B10" s="50" t="s">
        <v>180</v>
      </c>
      <c r="C10" s="45"/>
      <c r="D10" s="45"/>
      <c r="E10" s="45"/>
      <c r="F10" s="45"/>
      <c r="G10" s="45"/>
      <c r="H10" s="45"/>
      <c r="I10" s="45"/>
      <c r="J10" s="45"/>
      <c r="K10" s="45"/>
      <c r="L10" s="45"/>
      <c r="M10" s="45"/>
      <c r="N10" s="45"/>
      <c r="O10" s="45"/>
      <c r="P10" s="45"/>
      <c r="Q10" s="106"/>
      <c r="R10" s="106"/>
      <c r="S10" s="106"/>
      <c r="T10" s="106"/>
      <c r="U10" s="106"/>
      <c r="V10" s="106"/>
      <c r="W10" s="106"/>
      <c r="X10" s="106"/>
      <c r="Y10" s="106"/>
      <c r="Z10" s="106"/>
      <c r="AA10" s="106"/>
      <c r="AB10" s="106"/>
      <c r="AC10" s="106"/>
      <c r="AD10" s="106"/>
      <c r="AE10" s="106"/>
      <c r="AF10" s="106"/>
    </row>
    <row r="11" spans="1:32" x14ac:dyDescent="0.2">
      <c r="A11" s="45"/>
      <c r="B11" s="48" t="s">
        <v>181</v>
      </c>
      <c r="C11" s="45"/>
      <c r="D11" s="45"/>
      <c r="E11" s="45"/>
      <c r="F11" s="45"/>
      <c r="G11" s="45"/>
      <c r="H11" s="45"/>
      <c r="I11" s="45"/>
      <c r="J11" s="45"/>
      <c r="K11" s="45"/>
      <c r="L11" s="45"/>
      <c r="M11" s="45"/>
      <c r="N11" s="45"/>
      <c r="O11" s="45"/>
      <c r="P11" s="45"/>
      <c r="Q11" s="106"/>
      <c r="R11" s="106"/>
      <c r="S11" s="106"/>
      <c r="T11" s="106"/>
      <c r="U11" s="106"/>
      <c r="V11" s="106"/>
      <c r="W11" s="106"/>
      <c r="X11" s="106"/>
      <c r="Y11" s="106"/>
      <c r="Z11" s="106"/>
      <c r="AA11" s="106"/>
      <c r="AB11" s="106"/>
      <c r="AC11" s="106"/>
      <c r="AD11" s="106"/>
      <c r="AE11" s="106"/>
      <c r="AF11" s="106"/>
    </row>
    <row r="12" spans="1:32" x14ac:dyDescent="0.2">
      <c r="A12" s="45"/>
      <c r="B12" s="48" t="s">
        <v>182</v>
      </c>
      <c r="C12" s="45"/>
      <c r="D12" s="45"/>
      <c r="E12" s="45"/>
      <c r="F12" s="45"/>
      <c r="G12" s="45"/>
      <c r="H12" s="45"/>
      <c r="I12" s="45"/>
      <c r="J12" s="45"/>
      <c r="K12" s="45"/>
      <c r="L12" s="45"/>
      <c r="M12" s="45"/>
      <c r="N12" s="45"/>
      <c r="O12" s="45"/>
      <c r="P12" s="45"/>
      <c r="Q12" s="106"/>
      <c r="R12" s="106"/>
      <c r="S12" s="106"/>
      <c r="T12" s="106"/>
      <c r="U12" s="106"/>
      <c r="V12" s="106"/>
      <c r="W12" s="106"/>
      <c r="X12" s="106"/>
      <c r="Y12" s="106"/>
      <c r="Z12" s="106"/>
      <c r="AA12" s="106"/>
      <c r="AB12" s="106"/>
      <c r="AC12" s="106"/>
      <c r="AD12" s="106"/>
      <c r="AE12" s="106"/>
      <c r="AF12" s="106"/>
    </row>
    <row r="13" spans="1:32" x14ac:dyDescent="0.2">
      <c r="A13" s="45"/>
      <c r="B13" s="51" t="s">
        <v>139</v>
      </c>
      <c r="C13" s="45"/>
      <c r="D13" s="45"/>
      <c r="E13" s="45"/>
      <c r="F13" s="45"/>
      <c r="G13" s="45"/>
      <c r="H13" s="45"/>
      <c r="I13" s="45"/>
      <c r="J13" s="45"/>
      <c r="K13" s="45"/>
      <c r="L13" s="45"/>
      <c r="M13" s="45"/>
      <c r="N13" s="45"/>
      <c r="O13" s="45"/>
      <c r="P13" s="45"/>
      <c r="Q13" s="106"/>
      <c r="R13" s="106"/>
      <c r="S13" s="106"/>
      <c r="T13" s="106"/>
      <c r="U13" s="106"/>
      <c r="V13" s="106"/>
      <c r="W13" s="106"/>
      <c r="X13" s="106"/>
      <c r="Y13" s="106"/>
      <c r="Z13" s="106"/>
      <c r="AA13" s="106"/>
      <c r="AB13" s="106"/>
      <c r="AC13" s="106"/>
      <c r="AD13" s="106"/>
      <c r="AE13" s="106"/>
      <c r="AF13" s="106"/>
    </row>
    <row r="14" spans="1:32" x14ac:dyDescent="0.2">
      <c r="A14" s="45"/>
      <c r="B14" s="51" t="s">
        <v>234</v>
      </c>
      <c r="C14" s="45"/>
      <c r="D14" s="45"/>
      <c r="E14" s="45"/>
      <c r="F14" s="45"/>
      <c r="G14" s="45"/>
      <c r="H14" s="45"/>
      <c r="I14" s="45"/>
      <c r="J14" s="45"/>
      <c r="K14" s="45"/>
      <c r="L14" s="45"/>
      <c r="M14" s="45"/>
      <c r="N14" s="45"/>
      <c r="O14" s="45"/>
      <c r="P14" s="45"/>
      <c r="Q14" s="106"/>
      <c r="R14" s="106"/>
      <c r="S14" s="106"/>
      <c r="T14" s="106"/>
      <c r="U14" s="106"/>
      <c r="V14" s="106"/>
      <c r="W14" s="106"/>
      <c r="X14" s="106"/>
      <c r="Y14" s="106"/>
      <c r="Z14" s="106"/>
      <c r="AA14" s="106"/>
      <c r="AB14" s="106"/>
      <c r="AC14" s="106"/>
      <c r="AD14" s="106"/>
      <c r="AE14" s="106"/>
      <c r="AF14" s="106"/>
    </row>
    <row r="15" spans="1:32" x14ac:dyDescent="0.2">
      <c r="A15" s="45"/>
      <c r="B15" s="51" t="s">
        <v>235</v>
      </c>
      <c r="C15" s="45"/>
      <c r="D15" s="45"/>
      <c r="E15" s="45"/>
      <c r="F15" s="45"/>
      <c r="G15" s="45"/>
      <c r="H15" s="45"/>
      <c r="I15" s="45"/>
      <c r="J15" s="45"/>
      <c r="K15" s="45"/>
      <c r="L15" s="45"/>
      <c r="M15" s="45"/>
      <c r="N15" s="45"/>
      <c r="O15" s="45"/>
      <c r="P15" s="45"/>
      <c r="Q15" s="106"/>
      <c r="R15" s="106"/>
      <c r="S15" s="106"/>
      <c r="T15" s="106"/>
      <c r="U15" s="106"/>
      <c r="V15" s="106"/>
      <c r="W15" s="106"/>
      <c r="X15" s="106"/>
      <c r="Y15" s="106"/>
      <c r="Z15" s="106"/>
      <c r="AA15" s="106"/>
      <c r="AB15" s="106"/>
      <c r="AC15" s="106"/>
      <c r="AD15" s="106"/>
      <c r="AE15" s="106"/>
      <c r="AF15" s="106"/>
    </row>
    <row r="16" spans="1:32" x14ac:dyDescent="0.2">
      <c r="A16" s="45"/>
      <c r="B16" s="51" t="s">
        <v>236</v>
      </c>
      <c r="C16" s="45"/>
      <c r="D16" s="45"/>
      <c r="E16" s="45"/>
      <c r="F16" s="45"/>
      <c r="G16" s="45"/>
      <c r="H16" s="45"/>
      <c r="I16" s="45"/>
      <c r="J16" s="45"/>
      <c r="K16" s="45"/>
      <c r="L16" s="45"/>
      <c r="M16" s="45"/>
      <c r="N16" s="45"/>
      <c r="O16" s="45"/>
      <c r="P16" s="45"/>
      <c r="Q16" s="106"/>
      <c r="R16" s="106"/>
      <c r="S16" s="106"/>
      <c r="T16" s="106"/>
      <c r="U16" s="106"/>
      <c r="V16" s="106"/>
      <c r="W16" s="106"/>
      <c r="X16" s="106"/>
      <c r="Y16" s="106"/>
      <c r="Z16" s="106"/>
      <c r="AA16" s="106"/>
      <c r="AB16" s="106"/>
      <c r="AC16" s="106"/>
      <c r="AD16" s="106"/>
      <c r="AE16" s="106"/>
      <c r="AF16" s="106"/>
    </row>
    <row r="17" spans="1:32" x14ac:dyDescent="0.2">
      <c r="A17" s="45"/>
      <c r="B17" s="48" t="s">
        <v>183</v>
      </c>
      <c r="C17" s="45"/>
      <c r="D17" s="45"/>
      <c r="E17" s="45"/>
      <c r="F17" s="45"/>
      <c r="G17" s="45"/>
      <c r="H17" s="45"/>
      <c r="I17" s="45"/>
      <c r="J17" s="45"/>
      <c r="K17" s="45"/>
      <c r="L17" s="45"/>
      <c r="M17" s="45"/>
      <c r="N17" s="45"/>
      <c r="O17" s="45"/>
      <c r="P17" s="45"/>
      <c r="Q17" s="106"/>
      <c r="R17" s="106"/>
      <c r="S17" s="106"/>
      <c r="T17" s="106"/>
      <c r="U17" s="106"/>
      <c r="V17" s="106"/>
      <c r="W17" s="106"/>
      <c r="X17" s="106"/>
      <c r="Y17" s="106"/>
      <c r="Z17" s="106"/>
      <c r="AA17" s="106"/>
      <c r="AB17" s="106"/>
      <c r="AC17" s="106"/>
      <c r="AD17" s="106"/>
      <c r="AE17" s="106"/>
      <c r="AF17" s="106"/>
    </row>
    <row r="18" spans="1:32" x14ac:dyDescent="0.2">
      <c r="A18" s="45"/>
      <c r="B18" s="50" t="s">
        <v>184</v>
      </c>
      <c r="C18" s="45"/>
      <c r="D18" s="45"/>
      <c r="E18" s="45"/>
      <c r="F18" s="45"/>
      <c r="G18" s="45"/>
      <c r="H18" s="45"/>
      <c r="I18" s="45"/>
      <c r="J18" s="45"/>
      <c r="K18" s="45"/>
      <c r="L18" s="45"/>
      <c r="M18" s="45"/>
      <c r="N18" s="45"/>
      <c r="O18" s="45"/>
      <c r="P18" s="45"/>
      <c r="Q18" s="106"/>
      <c r="R18" s="106"/>
      <c r="S18" s="106"/>
      <c r="T18" s="106"/>
      <c r="U18" s="106"/>
      <c r="V18" s="106"/>
      <c r="W18" s="106"/>
      <c r="X18" s="106"/>
      <c r="Y18" s="106"/>
      <c r="Z18" s="106"/>
      <c r="AA18" s="106"/>
      <c r="AB18" s="106"/>
      <c r="AC18" s="106"/>
      <c r="AD18" s="106"/>
      <c r="AE18" s="106"/>
      <c r="AF18" s="106"/>
    </row>
    <row r="19" spans="1:32" x14ac:dyDescent="0.2">
      <c r="A19" s="45"/>
      <c r="B19" s="50" t="s">
        <v>185</v>
      </c>
      <c r="C19" s="45"/>
      <c r="D19" s="45"/>
      <c r="E19" s="45"/>
      <c r="F19" s="45"/>
      <c r="G19" s="45"/>
      <c r="H19" s="45"/>
      <c r="I19" s="45"/>
      <c r="J19" s="45"/>
      <c r="K19" s="45"/>
      <c r="L19" s="45"/>
      <c r="M19" s="45"/>
      <c r="N19" s="45"/>
      <c r="O19" s="45"/>
      <c r="P19" s="45"/>
      <c r="Q19" s="106"/>
      <c r="R19" s="106"/>
      <c r="S19" s="106"/>
      <c r="T19" s="106"/>
      <c r="U19" s="106"/>
      <c r="V19" s="106"/>
      <c r="W19" s="106"/>
      <c r="X19" s="106"/>
      <c r="Y19" s="106"/>
      <c r="Z19" s="106"/>
      <c r="AA19" s="106"/>
      <c r="AB19" s="106"/>
      <c r="AC19" s="106"/>
      <c r="AD19" s="106"/>
      <c r="AE19" s="106"/>
      <c r="AF19" s="106"/>
    </row>
    <row r="20" spans="1:32" x14ac:dyDescent="0.2">
      <c r="A20" s="45"/>
      <c r="B20" s="50" t="s">
        <v>186</v>
      </c>
      <c r="C20" s="45"/>
      <c r="D20" s="45"/>
      <c r="E20" s="45"/>
      <c r="F20" s="45"/>
      <c r="G20" s="45"/>
      <c r="H20" s="45"/>
      <c r="I20" s="45"/>
      <c r="J20" s="45"/>
      <c r="K20" s="45"/>
      <c r="L20" s="45"/>
      <c r="M20" s="45"/>
      <c r="N20" s="45"/>
      <c r="O20" s="45"/>
      <c r="P20" s="45"/>
      <c r="Q20" s="106"/>
      <c r="R20" s="106"/>
      <c r="S20" s="106"/>
      <c r="T20" s="106"/>
      <c r="U20" s="106"/>
      <c r="V20" s="106"/>
      <c r="W20" s="106"/>
      <c r="X20" s="106"/>
      <c r="Y20" s="106"/>
      <c r="Z20" s="106"/>
      <c r="AA20" s="106"/>
      <c r="AB20" s="106"/>
      <c r="AC20" s="106"/>
      <c r="AD20" s="106"/>
      <c r="AE20" s="106"/>
      <c r="AF20" s="106"/>
    </row>
    <row r="21" spans="1:32" x14ac:dyDescent="0.2">
      <c r="A21" s="45"/>
      <c r="B21" s="50" t="s">
        <v>187</v>
      </c>
      <c r="C21" s="45"/>
      <c r="D21" s="45"/>
      <c r="E21" s="45"/>
      <c r="F21" s="45"/>
      <c r="G21" s="45"/>
      <c r="H21" s="45"/>
      <c r="I21" s="45"/>
      <c r="J21" s="45"/>
      <c r="K21" s="45"/>
      <c r="L21" s="45"/>
      <c r="M21" s="45"/>
      <c r="N21" s="45"/>
      <c r="O21" s="45"/>
      <c r="P21" s="45"/>
      <c r="Q21" s="106"/>
      <c r="R21" s="106"/>
      <c r="S21" s="106"/>
      <c r="T21" s="106"/>
      <c r="U21" s="106"/>
      <c r="V21" s="106"/>
      <c r="W21" s="106"/>
      <c r="X21" s="106"/>
      <c r="Y21" s="106"/>
      <c r="Z21" s="106"/>
      <c r="AA21" s="106"/>
      <c r="AB21" s="106"/>
      <c r="AC21" s="106"/>
      <c r="AD21" s="106"/>
      <c r="AE21" s="106"/>
      <c r="AF21" s="106"/>
    </row>
    <row r="22" spans="1:32" x14ac:dyDescent="0.2">
      <c r="A22" s="45"/>
      <c r="B22" s="50" t="s">
        <v>188</v>
      </c>
      <c r="C22" s="45"/>
      <c r="D22" s="45"/>
      <c r="E22" s="45"/>
      <c r="F22" s="45"/>
      <c r="G22" s="45"/>
      <c r="H22" s="45"/>
      <c r="I22" s="45"/>
      <c r="J22" s="45"/>
      <c r="K22" s="45"/>
      <c r="L22" s="45"/>
      <c r="M22" s="45"/>
      <c r="N22" s="45"/>
      <c r="O22" s="45"/>
      <c r="P22" s="45"/>
      <c r="Q22" s="106"/>
      <c r="R22" s="106"/>
      <c r="S22" s="106"/>
      <c r="T22" s="106"/>
      <c r="U22" s="106"/>
      <c r="V22" s="106"/>
      <c r="W22" s="106"/>
      <c r="X22" s="106"/>
      <c r="Y22" s="106"/>
      <c r="Z22" s="106"/>
      <c r="AA22" s="106"/>
      <c r="AB22" s="106"/>
      <c r="AC22" s="106"/>
      <c r="AD22" s="106"/>
      <c r="AE22" s="106"/>
      <c r="AF22" s="106"/>
    </row>
    <row r="23" spans="1:32" x14ac:dyDescent="0.2">
      <c r="A23" s="45"/>
      <c r="B23" s="52" t="s">
        <v>189</v>
      </c>
      <c r="C23" s="45"/>
      <c r="D23" s="45"/>
      <c r="E23" s="45"/>
      <c r="F23" s="45"/>
      <c r="G23" s="45"/>
      <c r="H23" s="45"/>
      <c r="I23" s="45"/>
      <c r="J23" s="45"/>
      <c r="K23" s="45"/>
      <c r="L23" s="45"/>
      <c r="M23" s="45"/>
      <c r="N23" s="45"/>
      <c r="O23" s="45"/>
      <c r="P23" s="45"/>
      <c r="Q23" s="106"/>
      <c r="R23" s="106"/>
      <c r="S23" s="106"/>
      <c r="T23" s="106"/>
      <c r="U23" s="106"/>
      <c r="V23" s="106"/>
      <c r="W23" s="106"/>
      <c r="X23" s="106"/>
      <c r="Y23" s="106"/>
      <c r="Z23" s="106"/>
      <c r="AA23" s="106"/>
      <c r="AB23" s="106"/>
      <c r="AC23" s="106"/>
      <c r="AD23" s="106"/>
      <c r="AE23" s="106"/>
      <c r="AF23" s="106"/>
    </row>
    <row r="24" spans="1:32" x14ac:dyDescent="0.2">
      <c r="A24" s="45"/>
      <c r="B24" s="49" t="s">
        <v>190</v>
      </c>
      <c r="C24" s="45"/>
      <c r="D24" s="45"/>
      <c r="E24" s="45"/>
      <c r="F24" s="45"/>
      <c r="G24" s="45"/>
      <c r="H24" s="45"/>
      <c r="I24" s="45"/>
      <c r="J24" s="45"/>
      <c r="K24" s="45"/>
      <c r="L24" s="45"/>
      <c r="M24" s="45"/>
      <c r="N24" s="45"/>
      <c r="O24" s="45"/>
      <c r="P24" s="45"/>
      <c r="Q24" s="106"/>
      <c r="R24" s="106"/>
      <c r="S24" s="106"/>
      <c r="T24" s="106"/>
      <c r="U24" s="106"/>
      <c r="V24" s="106"/>
      <c r="W24" s="106"/>
      <c r="X24" s="106"/>
      <c r="Y24" s="106"/>
      <c r="Z24" s="106"/>
      <c r="AA24" s="106"/>
      <c r="AB24" s="106"/>
      <c r="AC24" s="106"/>
      <c r="AD24" s="106"/>
      <c r="AE24" s="106"/>
      <c r="AF24" s="106"/>
    </row>
    <row r="25" spans="1:32" x14ac:dyDescent="0.2">
      <c r="A25" s="45"/>
      <c r="B25" s="49" t="s">
        <v>191</v>
      </c>
      <c r="C25" s="45"/>
      <c r="D25" s="45"/>
      <c r="E25" s="45"/>
      <c r="F25" s="45"/>
      <c r="G25" s="45"/>
      <c r="H25" s="45"/>
      <c r="I25" s="45"/>
      <c r="J25" s="45"/>
      <c r="K25" s="45"/>
      <c r="L25" s="45"/>
      <c r="M25" s="45"/>
      <c r="N25" s="45"/>
      <c r="O25" s="45"/>
      <c r="P25" s="45"/>
      <c r="Q25" s="106"/>
      <c r="R25" s="106"/>
      <c r="S25" s="106"/>
      <c r="T25" s="106"/>
      <c r="U25" s="106"/>
      <c r="V25" s="106"/>
      <c r="W25" s="106"/>
      <c r="X25" s="106"/>
      <c r="Y25" s="106"/>
      <c r="Z25" s="106"/>
      <c r="AA25" s="106"/>
      <c r="AB25" s="106"/>
      <c r="AC25" s="106"/>
      <c r="AD25" s="106"/>
      <c r="AE25" s="106"/>
      <c r="AF25" s="106"/>
    </row>
    <row r="26" spans="1:32" ht="20.25" x14ac:dyDescent="0.2">
      <c r="A26" s="45"/>
      <c r="B26" s="49" t="s">
        <v>237</v>
      </c>
      <c r="C26" s="45"/>
      <c r="D26" s="45"/>
      <c r="E26" s="45"/>
      <c r="F26" s="45"/>
      <c r="G26" s="45"/>
      <c r="H26" s="45"/>
      <c r="I26" s="45"/>
      <c r="J26" s="45"/>
      <c r="K26" s="45"/>
      <c r="L26" s="45"/>
      <c r="M26" s="45"/>
      <c r="N26" s="45"/>
      <c r="O26" s="45"/>
      <c r="P26" s="45"/>
      <c r="Q26" s="106"/>
      <c r="R26" s="106"/>
      <c r="S26" s="106"/>
      <c r="T26" s="106"/>
      <c r="U26" s="106"/>
      <c r="V26" s="106"/>
      <c r="W26" s="106"/>
      <c r="X26" s="106"/>
      <c r="Y26" s="106"/>
      <c r="Z26" s="106"/>
      <c r="AA26" s="106"/>
      <c r="AB26" s="106"/>
      <c r="AC26" s="106"/>
      <c r="AD26" s="106"/>
      <c r="AE26" s="106"/>
      <c r="AF26" s="106"/>
    </row>
    <row r="27" spans="1:32" x14ac:dyDescent="0.2">
      <c r="A27" s="45"/>
      <c r="B27" s="50" t="s">
        <v>178</v>
      </c>
      <c r="C27" s="45"/>
      <c r="D27" s="45"/>
      <c r="E27" s="45"/>
      <c r="F27" s="45"/>
      <c r="G27" s="45"/>
      <c r="H27" s="45"/>
      <c r="I27" s="45"/>
      <c r="J27" s="45"/>
      <c r="K27" s="45"/>
      <c r="L27" s="45"/>
      <c r="M27" s="45"/>
      <c r="N27" s="45"/>
      <c r="O27" s="45"/>
      <c r="P27" s="45"/>
      <c r="Q27" s="106"/>
      <c r="R27" s="106"/>
      <c r="S27" s="106"/>
      <c r="T27" s="106"/>
      <c r="U27" s="106"/>
      <c r="V27" s="106"/>
      <c r="W27" s="106"/>
      <c r="X27" s="106"/>
      <c r="Y27" s="106"/>
      <c r="Z27" s="106"/>
      <c r="AA27" s="106"/>
      <c r="AB27" s="106"/>
      <c r="AC27" s="106"/>
      <c r="AD27" s="106"/>
      <c r="AE27" s="106"/>
      <c r="AF27" s="106"/>
    </row>
    <row r="28" spans="1:32" x14ac:dyDescent="0.2">
      <c r="A28" s="45"/>
      <c r="B28" s="50" t="s">
        <v>192</v>
      </c>
      <c r="C28" s="45"/>
      <c r="D28" s="45"/>
      <c r="E28" s="45"/>
      <c r="F28" s="45"/>
      <c r="G28" s="45"/>
      <c r="H28" s="45"/>
      <c r="I28" s="45"/>
      <c r="J28" s="45"/>
      <c r="K28" s="45"/>
      <c r="L28" s="45"/>
      <c r="M28" s="45"/>
      <c r="N28" s="45"/>
      <c r="O28" s="45"/>
      <c r="P28" s="45"/>
      <c r="Q28" s="106"/>
      <c r="R28" s="106"/>
      <c r="S28" s="106"/>
      <c r="T28" s="106"/>
      <c r="U28" s="106"/>
      <c r="V28" s="106"/>
      <c r="W28" s="106"/>
      <c r="X28" s="106"/>
      <c r="Y28" s="106"/>
      <c r="Z28" s="106"/>
      <c r="AA28" s="106"/>
      <c r="AB28" s="106"/>
      <c r="AC28" s="106"/>
      <c r="AD28" s="106"/>
      <c r="AE28" s="106"/>
      <c r="AF28" s="106"/>
    </row>
    <row r="29" spans="1:32" x14ac:dyDescent="0.2">
      <c r="A29" s="45"/>
      <c r="B29" s="50" t="s">
        <v>181</v>
      </c>
      <c r="C29" s="45"/>
      <c r="D29" s="45"/>
      <c r="E29" s="45"/>
      <c r="F29" s="45"/>
      <c r="G29" s="45"/>
      <c r="H29" s="45"/>
      <c r="I29" s="45"/>
      <c r="J29" s="45"/>
      <c r="K29" s="45"/>
      <c r="L29" s="45"/>
      <c r="M29" s="45"/>
      <c r="N29" s="45"/>
      <c r="O29" s="45"/>
      <c r="P29" s="45"/>
      <c r="Q29" s="106"/>
      <c r="R29" s="106"/>
      <c r="S29" s="106"/>
      <c r="T29" s="106"/>
      <c r="U29" s="106"/>
      <c r="V29" s="106"/>
      <c r="W29" s="106"/>
      <c r="X29" s="106"/>
      <c r="Y29" s="106"/>
      <c r="Z29" s="106"/>
      <c r="AA29" s="106"/>
      <c r="AB29" s="106"/>
      <c r="AC29" s="106"/>
      <c r="AD29" s="106"/>
      <c r="AE29" s="106"/>
      <c r="AF29" s="106"/>
    </row>
    <row r="30" spans="1:32" x14ac:dyDescent="0.2">
      <c r="A30" s="45"/>
      <c r="B30" s="50" t="s">
        <v>193</v>
      </c>
      <c r="C30" s="45"/>
      <c r="D30" s="45"/>
      <c r="E30" s="45"/>
      <c r="F30" s="45"/>
      <c r="G30" s="45"/>
      <c r="H30" s="45"/>
      <c r="I30" s="45"/>
      <c r="J30" s="45"/>
      <c r="K30" s="45"/>
      <c r="L30" s="45"/>
      <c r="M30" s="45"/>
      <c r="N30" s="45"/>
      <c r="O30" s="45"/>
      <c r="P30" s="45"/>
      <c r="Q30" s="106"/>
      <c r="R30" s="106"/>
      <c r="S30" s="106"/>
      <c r="T30" s="106"/>
      <c r="U30" s="106"/>
      <c r="V30" s="106"/>
      <c r="W30" s="106"/>
      <c r="X30" s="106"/>
      <c r="Y30" s="106"/>
      <c r="Z30" s="106"/>
      <c r="AA30" s="106"/>
      <c r="AB30" s="106"/>
      <c r="AC30" s="106"/>
      <c r="AD30" s="106"/>
      <c r="AE30" s="106"/>
      <c r="AF30" s="106"/>
    </row>
    <row r="31" spans="1:32" x14ac:dyDescent="0.2">
      <c r="A31" s="45"/>
      <c r="B31" s="53" t="s">
        <v>194</v>
      </c>
      <c r="C31" s="45"/>
      <c r="D31" s="45"/>
      <c r="E31" s="45"/>
      <c r="F31" s="45"/>
      <c r="G31" s="45"/>
      <c r="H31" s="45"/>
      <c r="I31" s="45"/>
      <c r="J31" s="45"/>
      <c r="K31" s="45"/>
      <c r="L31" s="45"/>
      <c r="M31" s="45"/>
      <c r="N31" s="45"/>
      <c r="O31" s="45"/>
      <c r="P31" s="45"/>
      <c r="Q31" s="106"/>
      <c r="R31" s="106"/>
      <c r="S31" s="106"/>
      <c r="T31" s="106"/>
      <c r="U31" s="106"/>
      <c r="V31" s="106"/>
      <c r="W31" s="106"/>
      <c r="X31" s="106"/>
      <c r="Y31" s="106"/>
      <c r="Z31" s="106"/>
      <c r="AA31" s="106"/>
      <c r="AB31" s="106"/>
      <c r="AC31" s="106"/>
      <c r="AD31" s="106"/>
      <c r="AE31" s="106"/>
      <c r="AF31" s="106"/>
    </row>
    <row r="32" spans="1:32" x14ac:dyDescent="0.2">
      <c r="A32" s="45"/>
      <c r="B32" s="49" t="s">
        <v>190</v>
      </c>
      <c r="C32" s="45"/>
      <c r="D32" s="45"/>
      <c r="E32" s="45"/>
      <c r="F32" s="45"/>
      <c r="G32" s="45"/>
      <c r="H32" s="45"/>
      <c r="I32" s="45"/>
      <c r="J32" s="45"/>
      <c r="K32" s="45"/>
      <c r="L32" s="45"/>
      <c r="M32" s="45"/>
      <c r="N32" s="45"/>
      <c r="O32" s="45"/>
      <c r="P32" s="45"/>
      <c r="Q32" s="106"/>
      <c r="R32" s="106"/>
      <c r="S32" s="106"/>
      <c r="T32" s="106"/>
      <c r="U32" s="106"/>
      <c r="V32" s="106"/>
      <c r="W32" s="106"/>
      <c r="X32" s="106"/>
      <c r="Y32" s="106"/>
      <c r="Z32" s="106"/>
      <c r="AA32" s="106"/>
      <c r="AB32" s="106"/>
      <c r="AC32" s="106"/>
      <c r="AD32" s="106"/>
      <c r="AE32" s="106"/>
      <c r="AF32" s="106"/>
    </row>
    <row r="33" spans="1:32" ht="20.25" x14ac:dyDescent="0.2">
      <c r="A33" s="45"/>
      <c r="B33" s="49" t="s">
        <v>195</v>
      </c>
      <c r="C33" s="45"/>
      <c r="D33" s="45"/>
      <c r="E33" s="45"/>
      <c r="F33" s="45"/>
      <c r="G33" s="45"/>
      <c r="H33" s="45"/>
      <c r="I33" s="45"/>
      <c r="J33" s="45"/>
      <c r="K33" s="45"/>
      <c r="L33" s="45"/>
      <c r="M33" s="45"/>
      <c r="N33" s="45"/>
      <c r="O33" s="45"/>
      <c r="P33" s="45"/>
      <c r="Q33" s="106"/>
      <c r="R33" s="106"/>
      <c r="S33" s="106"/>
      <c r="T33" s="106"/>
      <c r="U33" s="106"/>
      <c r="V33" s="106"/>
      <c r="W33" s="106"/>
      <c r="X33" s="106"/>
      <c r="Y33" s="106"/>
      <c r="Z33" s="106"/>
      <c r="AA33" s="106"/>
      <c r="AB33" s="106"/>
      <c r="AC33" s="106"/>
      <c r="AD33" s="106"/>
      <c r="AE33" s="106"/>
      <c r="AF33" s="106"/>
    </row>
    <row r="34" spans="1:32" ht="20.25" x14ac:dyDescent="0.2">
      <c r="A34" s="45"/>
      <c r="B34" s="49" t="s">
        <v>196</v>
      </c>
      <c r="C34" s="45"/>
      <c r="D34" s="45"/>
      <c r="E34" s="45"/>
      <c r="F34" s="45"/>
      <c r="G34" s="45"/>
      <c r="H34" s="45"/>
      <c r="I34" s="45"/>
      <c r="J34" s="45"/>
      <c r="K34" s="45"/>
      <c r="L34" s="45"/>
      <c r="M34" s="45"/>
      <c r="N34" s="45"/>
      <c r="O34" s="45"/>
      <c r="P34" s="45"/>
      <c r="Q34" s="106"/>
      <c r="R34" s="106"/>
      <c r="S34" s="106"/>
      <c r="T34" s="106"/>
      <c r="U34" s="106"/>
      <c r="V34" s="106"/>
      <c r="W34" s="106"/>
      <c r="X34" s="106"/>
      <c r="Y34" s="106"/>
      <c r="Z34" s="106"/>
      <c r="AA34" s="106"/>
      <c r="AB34" s="106"/>
      <c r="AC34" s="106"/>
      <c r="AD34" s="106"/>
      <c r="AE34" s="106"/>
      <c r="AF34" s="106"/>
    </row>
    <row r="35" spans="1:32" x14ac:dyDescent="0.2">
      <c r="A35" s="45"/>
      <c r="B35" s="49" t="s">
        <v>178</v>
      </c>
      <c r="C35" s="45"/>
      <c r="D35" s="45"/>
      <c r="E35" s="45"/>
      <c r="F35" s="45"/>
      <c r="G35" s="45"/>
      <c r="H35" s="45"/>
      <c r="I35" s="45"/>
      <c r="J35" s="45"/>
      <c r="K35" s="45"/>
      <c r="L35" s="45"/>
      <c r="M35" s="45"/>
      <c r="N35" s="45"/>
      <c r="O35" s="45"/>
      <c r="P35" s="45"/>
      <c r="Q35" s="106"/>
      <c r="R35" s="106"/>
      <c r="S35" s="106"/>
      <c r="T35" s="106"/>
      <c r="U35" s="106"/>
      <c r="V35" s="106"/>
      <c r="W35" s="106"/>
      <c r="X35" s="106"/>
      <c r="Y35" s="106"/>
      <c r="Z35" s="106"/>
      <c r="AA35" s="106"/>
      <c r="AB35" s="106"/>
      <c r="AC35" s="106"/>
      <c r="AD35" s="106"/>
      <c r="AE35" s="106"/>
      <c r="AF35" s="106"/>
    </row>
    <row r="36" spans="1:32" ht="20.25" x14ac:dyDescent="0.2">
      <c r="A36" s="45"/>
      <c r="B36" s="49" t="s">
        <v>197</v>
      </c>
      <c r="C36" s="45"/>
      <c r="D36" s="45"/>
      <c r="E36" s="45"/>
      <c r="F36" s="45"/>
      <c r="G36" s="45"/>
      <c r="H36" s="45"/>
      <c r="I36" s="45"/>
      <c r="J36" s="45"/>
      <c r="K36" s="45"/>
      <c r="L36" s="45"/>
      <c r="M36" s="45"/>
      <c r="N36" s="45"/>
      <c r="O36" s="45"/>
      <c r="P36" s="45"/>
      <c r="Q36" s="106"/>
      <c r="R36" s="106"/>
      <c r="S36" s="106"/>
      <c r="T36" s="106"/>
      <c r="U36" s="106"/>
      <c r="V36" s="106"/>
      <c r="W36" s="106"/>
      <c r="X36" s="106"/>
      <c r="Y36" s="106"/>
      <c r="Z36" s="106"/>
      <c r="AA36" s="106"/>
      <c r="AB36" s="106"/>
      <c r="AC36" s="106"/>
      <c r="AD36" s="106"/>
      <c r="AE36" s="106"/>
      <c r="AF36" s="106"/>
    </row>
    <row r="37" spans="1:32" x14ac:dyDescent="0.2">
      <c r="A37" s="45"/>
      <c r="B37" s="50" t="s">
        <v>181</v>
      </c>
      <c r="C37" s="45"/>
      <c r="D37" s="45"/>
      <c r="E37" s="45"/>
      <c r="F37" s="45"/>
      <c r="G37" s="45"/>
      <c r="H37" s="45"/>
      <c r="I37" s="45"/>
      <c r="J37" s="45"/>
      <c r="K37" s="45"/>
      <c r="L37" s="45"/>
      <c r="M37" s="45"/>
      <c r="N37" s="45"/>
      <c r="O37" s="45"/>
      <c r="P37" s="45"/>
      <c r="Q37" s="106"/>
      <c r="R37" s="106"/>
      <c r="S37" s="106"/>
      <c r="T37" s="106"/>
      <c r="U37" s="106"/>
      <c r="V37" s="106"/>
      <c r="W37" s="106"/>
      <c r="X37" s="106"/>
      <c r="Y37" s="106"/>
      <c r="Z37" s="106"/>
      <c r="AA37" s="106"/>
      <c r="AB37" s="106"/>
      <c r="AC37" s="106"/>
      <c r="AD37" s="106"/>
      <c r="AE37" s="106"/>
      <c r="AF37" s="106"/>
    </row>
    <row r="38" spans="1:32" x14ac:dyDescent="0.2">
      <c r="A38" s="45"/>
      <c r="B38" s="50" t="s">
        <v>198</v>
      </c>
      <c r="C38" s="45"/>
      <c r="D38" s="45"/>
      <c r="E38" s="45"/>
      <c r="F38" s="45"/>
      <c r="G38" s="45"/>
      <c r="H38" s="45"/>
      <c r="I38" s="45"/>
      <c r="J38" s="45"/>
      <c r="K38" s="45"/>
      <c r="L38" s="45"/>
      <c r="M38" s="45"/>
      <c r="N38" s="45"/>
      <c r="O38" s="45"/>
      <c r="P38" s="45"/>
      <c r="Q38" s="106"/>
      <c r="R38" s="106"/>
      <c r="S38" s="106"/>
      <c r="T38" s="106"/>
      <c r="U38" s="106"/>
      <c r="V38" s="106"/>
      <c r="W38" s="106"/>
      <c r="X38" s="106"/>
      <c r="Y38" s="106"/>
      <c r="Z38" s="106"/>
      <c r="AA38" s="106"/>
      <c r="AB38" s="106"/>
      <c r="AC38" s="106"/>
      <c r="AD38" s="106"/>
      <c r="AE38" s="106"/>
      <c r="AF38" s="106"/>
    </row>
    <row r="39" spans="1:32" x14ac:dyDescent="0.2">
      <c r="A39" s="45"/>
      <c r="B39" s="49" t="s">
        <v>184</v>
      </c>
      <c r="C39" s="45"/>
      <c r="D39" s="45"/>
      <c r="E39" s="45"/>
      <c r="F39" s="45"/>
      <c r="G39" s="45"/>
      <c r="H39" s="45"/>
      <c r="I39" s="45"/>
      <c r="J39" s="45"/>
      <c r="K39" s="45"/>
      <c r="L39" s="45"/>
      <c r="M39" s="45"/>
      <c r="N39" s="45"/>
      <c r="O39" s="45"/>
      <c r="P39" s="45"/>
      <c r="Q39" s="106"/>
      <c r="R39" s="106"/>
      <c r="S39" s="106"/>
      <c r="T39" s="106"/>
      <c r="U39" s="106"/>
      <c r="V39" s="106"/>
      <c r="W39" s="106"/>
      <c r="X39" s="106"/>
      <c r="Y39" s="106"/>
      <c r="Z39" s="106"/>
      <c r="AA39" s="106"/>
      <c r="AB39" s="106"/>
      <c r="AC39" s="106"/>
      <c r="AD39" s="106"/>
      <c r="AE39" s="106"/>
      <c r="AF39" s="106"/>
    </row>
    <row r="40" spans="1:32" ht="20.25" x14ac:dyDescent="0.2">
      <c r="A40" s="45"/>
      <c r="B40" s="49" t="s">
        <v>199</v>
      </c>
      <c r="C40" s="45"/>
      <c r="D40" s="45"/>
      <c r="E40" s="45"/>
      <c r="F40" s="45"/>
      <c r="G40" s="45"/>
      <c r="H40" s="45"/>
      <c r="I40" s="45"/>
      <c r="J40" s="45"/>
      <c r="K40" s="45"/>
      <c r="L40" s="45"/>
      <c r="M40" s="45"/>
      <c r="N40" s="45"/>
      <c r="O40" s="45"/>
      <c r="P40" s="45"/>
      <c r="Q40" s="106"/>
      <c r="R40" s="106"/>
      <c r="S40" s="106"/>
      <c r="T40" s="106"/>
      <c r="U40" s="106"/>
      <c r="V40" s="106"/>
      <c r="W40" s="106"/>
      <c r="X40" s="106"/>
      <c r="Y40" s="106"/>
      <c r="Z40" s="106"/>
      <c r="AA40" s="106"/>
      <c r="AB40" s="106"/>
      <c r="AC40" s="106"/>
      <c r="AD40" s="106"/>
      <c r="AE40" s="106"/>
      <c r="AF40" s="106"/>
    </row>
    <row r="41" spans="1:32" x14ac:dyDescent="0.2">
      <c r="A41" s="45"/>
      <c r="B41" s="52" t="s">
        <v>200</v>
      </c>
      <c r="C41" s="45"/>
      <c r="D41" s="45"/>
      <c r="E41" s="45"/>
      <c r="F41" s="45"/>
      <c r="G41" s="45"/>
      <c r="H41" s="45"/>
      <c r="I41" s="45"/>
      <c r="J41" s="45"/>
      <c r="K41" s="45"/>
      <c r="L41" s="45"/>
      <c r="M41" s="45"/>
      <c r="N41" s="45"/>
      <c r="O41" s="45"/>
      <c r="P41" s="45"/>
      <c r="Q41" s="106"/>
      <c r="R41" s="106"/>
      <c r="S41" s="106"/>
      <c r="T41" s="106"/>
      <c r="U41" s="106"/>
      <c r="V41" s="106"/>
      <c r="W41" s="106"/>
      <c r="X41" s="106"/>
      <c r="Y41" s="106"/>
      <c r="Z41" s="106"/>
      <c r="AA41" s="106"/>
      <c r="AB41" s="106"/>
      <c r="AC41" s="106"/>
      <c r="AD41" s="106"/>
      <c r="AE41" s="106"/>
      <c r="AF41" s="106"/>
    </row>
    <row r="42" spans="1:32" ht="20.25" x14ac:dyDescent="0.2">
      <c r="A42" s="45"/>
      <c r="B42" s="49" t="s">
        <v>201</v>
      </c>
      <c r="C42" s="45"/>
      <c r="D42" s="45"/>
      <c r="E42" s="45"/>
      <c r="F42" s="45"/>
      <c r="G42" s="45"/>
      <c r="H42" s="45"/>
      <c r="I42" s="45"/>
      <c r="J42" s="45"/>
      <c r="K42" s="45"/>
      <c r="L42" s="45"/>
      <c r="M42" s="45"/>
      <c r="N42" s="45"/>
      <c r="O42" s="45"/>
      <c r="P42" s="45"/>
      <c r="Q42" s="106"/>
      <c r="R42" s="106"/>
      <c r="S42" s="106"/>
      <c r="T42" s="106"/>
      <c r="U42" s="106"/>
      <c r="V42" s="106"/>
      <c r="W42" s="106"/>
      <c r="X42" s="106"/>
      <c r="Y42" s="106"/>
      <c r="Z42" s="106"/>
      <c r="AA42" s="106"/>
      <c r="AB42" s="106"/>
      <c r="AC42" s="106"/>
      <c r="AD42" s="106"/>
      <c r="AE42" s="106"/>
      <c r="AF42" s="106"/>
    </row>
    <row r="43" spans="1:32" x14ac:dyDescent="0.2">
      <c r="A43" s="45"/>
      <c r="B43" s="49" t="s">
        <v>202</v>
      </c>
      <c r="C43" s="45"/>
      <c r="D43" s="45"/>
      <c r="E43" s="45"/>
      <c r="F43" s="45"/>
      <c r="G43" s="45"/>
      <c r="H43" s="45"/>
      <c r="I43" s="45"/>
      <c r="J43" s="45"/>
      <c r="K43" s="45"/>
      <c r="L43" s="45"/>
      <c r="M43" s="45"/>
      <c r="N43" s="45"/>
      <c r="O43" s="45"/>
      <c r="P43" s="45"/>
      <c r="Q43" s="106"/>
      <c r="R43" s="106"/>
      <c r="S43" s="106"/>
      <c r="T43" s="106"/>
      <c r="U43" s="106"/>
      <c r="V43" s="106"/>
      <c r="W43" s="106"/>
      <c r="X43" s="106"/>
      <c r="Y43" s="106"/>
      <c r="Z43" s="106"/>
      <c r="AA43" s="106"/>
      <c r="AB43" s="106"/>
      <c r="AC43" s="106"/>
      <c r="AD43" s="106"/>
      <c r="AE43" s="106"/>
      <c r="AF43" s="106"/>
    </row>
    <row r="44" spans="1:32" ht="20.25" x14ac:dyDescent="0.2">
      <c r="A44" s="45"/>
      <c r="B44" s="49" t="s">
        <v>203</v>
      </c>
      <c r="C44" s="45"/>
      <c r="D44" s="45"/>
      <c r="E44" s="45"/>
      <c r="F44" s="45"/>
      <c r="G44" s="45"/>
      <c r="H44" s="45"/>
      <c r="I44" s="45"/>
      <c r="J44" s="45"/>
      <c r="K44" s="45"/>
      <c r="L44" s="45"/>
      <c r="M44" s="45"/>
      <c r="N44" s="45"/>
      <c r="O44" s="45"/>
      <c r="P44" s="45"/>
      <c r="Q44" s="106"/>
      <c r="R44" s="106"/>
      <c r="S44" s="106"/>
      <c r="T44" s="106"/>
      <c r="U44" s="106"/>
      <c r="V44" s="106"/>
      <c r="W44" s="106"/>
      <c r="X44" s="106"/>
      <c r="Y44" s="106"/>
      <c r="Z44" s="106"/>
      <c r="AA44" s="106"/>
      <c r="AB44" s="106"/>
      <c r="AC44" s="106"/>
      <c r="AD44" s="106"/>
      <c r="AE44" s="106"/>
      <c r="AF44" s="106"/>
    </row>
    <row r="45" spans="1:32" ht="20.25" x14ac:dyDescent="0.2">
      <c r="A45" s="45"/>
      <c r="B45" s="49" t="s">
        <v>204</v>
      </c>
      <c r="C45" s="45"/>
      <c r="D45" s="45"/>
      <c r="E45" s="45"/>
      <c r="F45" s="45"/>
      <c r="G45" s="45"/>
      <c r="H45" s="45"/>
      <c r="I45" s="45"/>
      <c r="J45" s="45"/>
      <c r="K45" s="45"/>
      <c r="L45" s="45"/>
      <c r="M45" s="45"/>
      <c r="N45" s="45"/>
      <c r="O45" s="45"/>
      <c r="P45" s="45"/>
      <c r="Q45" s="106"/>
      <c r="R45" s="106"/>
      <c r="S45" s="106"/>
      <c r="T45" s="106"/>
      <c r="U45" s="106"/>
      <c r="V45" s="106"/>
      <c r="W45" s="106"/>
      <c r="X45" s="106"/>
      <c r="Y45" s="106"/>
      <c r="Z45" s="106"/>
      <c r="AA45" s="106"/>
      <c r="AB45" s="106"/>
      <c r="AC45" s="106"/>
      <c r="AD45" s="106"/>
      <c r="AE45" s="106"/>
      <c r="AF45" s="106"/>
    </row>
    <row r="46" spans="1:32" x14ac:dyDescent="0.2">
      <c r="A46" s="45"/>
      <c r="B46" s="49" t="s">
        <v>205</v>
      </c>
      <c r="C46" s="45"/>
      <c r="D46" s="45"/>
      <c r="E46" s="45"/>
      <c r="F46" s="45"/>
      <c r="G46" s="45"/>
      <c r="H46" s="45"/>
      <c r="I46" s="45"/>
      <c r="J46" s="45"/>
      <c r="K46" s="45"/>
      <c r="L46" s="45"/>
      <c r="M46" s="45"/>
      <c r="N46" s="45"/>
      <c r="O46" s="45"/>
      <c r="P46" s="45"/>
      <c r="Q46" s="106"/>
      <c r="R46" s="106"/>
      <c r="S46" s="106"/>
      <c r="T46" s="106"/>
      <c r="U46" s="106"/>
      <c r="V46" s="106"/>
      <c r="W46" s="106"/>
      <c r="X46" s="106"/>
      <c r="Y46" s="106"/>
      <c r="Z46" s="106"/>
      <c r="AA46" s="106"/>
      <c r="AB46" s="106"/>
      <c r="AC46" s="106"/>
      <c r="AD46" s="106"/>
      <c r="AE46" s="106"/>
      <c r="AF46" s="106"/>
    </row>
    <row r="47" spans="1:32" x14ac:dyDescent="0.2">
      <c r="A47" s="45"/>
      <c r="B47" s="49" t="s">
        <v>206</v>
      </c>
      <c r="C47" s="45"/>
      <c r="D47" s="45"/>
      <c r="E47" s="45"/>
      <c r="F47" s="45"/>
      <c r="G47" s="45"/>
      <c r="H47" s="45"/>
      <c r="I47" s="45"/>
      <c r="J47" s="45"/>
      <c r="K47" s="45"/>
      <c r="L47" s="45"/>
      <c r="M47" s="45"/>
      <c r="N47" s="45"/>
      <c r="O47" s="45"/>
      <c r="P47" s="45"/>
      <c r="Q47" s="106"/>
      <c r="R47" s="106"/>
      <c r="S47" s="106"/>
      <c r="T47" s="106"/>
      <c r="U47" s="106"/>
      <c r="V47" s="106"/>
      <c r="W47" s="106"/>
      <c r="X47" s="106"/>
      <c r="Y47" s="106"/>
      <c r="Z47" s="106"/>
      <c r="AA47" s="106"/>
      <c r="AB47" s="106"/>
      <c r="AC47" s="106"/>
      <c r="AD47" s="106"/>
      <c r="AE47" s="106"/>
      <c r="AF47" s="106"/>
    </row>
    <row r="48" spans="1:32" x14ac:dyDescent="0.2">
      <c r="A48" s="45"/>
      <c r="B48" s="53" t="s">
        <v>207</v>
      </c>
      <c r="C48" s="45"/>
      <c r="D48" s="45"/>
      <c r="E48" s="45"/>
      <c r="F48" s="45"/>
      <c r="G48" s="45"/>
      <c r="H48" s="45"/>
      <c r="I48" s="45"/>
      <c r="J48" s="45"/>
      <c r="K48" s="45"/>
      <c r="L48" s="45"/>
      <c r="M48" s="45"/>
      <c r="N48" s="45"/>
      <c r="O48" s="45"/>
      <c r="P48" s="45"/>
      <c r="Q48" s="106"/>
      <c r="R48" s="106"/>
      <c r="S48" s="106"/>
      <c r="T48" s="106"/>
      <c r="U48" s="106"/>
      <c r="V48" s="106"/>
      <c r="W48" s="106"/>
      <c r="X48" s="106"/>
      <c r="Y48" s="106"/>
      <c r="Z48" s="106"/>
      <c r="AA48" s="106"/>
      <c r="AB48" s="106"/>
      <c r="AC48" s="106"/>
      <c r="AD48" s="106"/>
      <c r="AE48" s="106"/>
      <c r="AF48" s="106"/>
    </row>
    <row r="49" spans="1:32" x14ac:dyDescent="0.2">
      <c r="A49" s="45"/>
      <c r="B49" s="49" t="s">
        <v>208</v>
      </c>
      <c r="C49" s="45"/>
      <c r="D49" s="45"/>
      <c r="E49" s="45"/>
      <c r="F49" s="45"/>
      <c r="G49" s="45"/>
      <c r="H49" s="45"/>
      <c r="I49" s="45"/>
      <c r="J49" s="45"/>
      <c r="K49" s="45"/>
      <c r="L49" s="45"/>
      <c r="M49" s="45"/>
      <c r="N49" s="45"/>
      <c r="O49" s="45"/>
      <c r="P49" s="45"/>
      <c r="Q49" s="106"/>
      <c r="R49" s="106"/>
      <c r="S49" s="106"/>
      <c r="T49" s="106"/>
      <c r="U49" s="106"/>
      <c r="V49" s="106"/>
      <c r="W49" s="106"/>
      <c r="X49" s="106"/>
      <c r="Y49" s="106"/>
      <c r="Z49" s="106"/>
      <c r="AA49" s="106"/>
      <c r="AB49" s="106"/>
      <c r="AC49" s="106"/>
      <c r="AD49" s="106"/>
      <c r="AE49" s="106"/>
      <c r="AF49" s="106"/>
    </row>
    <row r="50" spans="1:32" ht="20.25" x14ac:dyDescent="0.2">
      <c r="A50" s="45"/>
      <c r="B50" s="49" t="s">
        <v>209</v>
      </c>
      <c r="C50" s="45"/>
      <c r="D50" s="45"/>
      <c r="E50" s="45"/>
      <c r="F50" s="45"/>
      <c r="G50" s="45"/>
      <c r="H50" s="45"/>
      <c r="I50" s="45"/>
      <c r="J50" s="45"/>
      <c r="K50" s="45"/>
      <c r="L50" s="45"/>
      <c r="M50" s="45"/>
      <c r="N50" s="45"/>
      <c r="O50" s="45"/>
      <c r="P50" s="45"/>
      <c r="Q50" s="106"/>
      <c r="R50" s="106"/>
      <c r="S50" s="106"/>
      <c r="T50" s="106"/>
      <c r="U50" s="106"/>
      <c r="V50" s="106"/>
      <c r="W50" s="106"/>
      <c r="X50" s="106"/>
      <c r="Y50" s="106"/>
      <c r="Z50" s="106"/>
      <c r="AA50" s="106"/>
      <c r="AB50" s="106"/>
      <c r="AC50" s="106"/>
      <c r="AD50" s="106"/>
      <c r="AE50" s="106"/>
      <c r="AF50" s="106"/>
    </row>
    <row r="51" spans="1:32" x14ac:dyDescent="0.2">
      <c r="A51" s="45"/>
      <c r="B51" s="53" t="s">
        <v>210</v>
      </c>
      <c r="C51" s="45"/>
      <c r="D51" s="45"/>
      <c r="E51" s="45"/>
      <c r="F51" s="45"/>
      <c r="G51" s="45"/>
      <c r="H51" s="45"/>
      <c r="I51" s="45"/>
      <c r="J51" s="45"/>
      <c r="K51" s="45"/>
      <c r="L51" s="45"/>
      <c r="M51" s="45"/>
      <c r="N51" s="45"/>
      <c r="O51" s="45"/>
      <c r="P51" s="45"/>
      <c r="Q51" s="106"/>
      <c r="R51" s="106"/>
      <c r="S51" s="106"/>
      <c r="T51" s="106"/>
      <c r="U51" s="106"/>
      <c r="V51" s="106"/>
      <c r="W51" s="106"/>
      <c r="X51" s="106"/>
      <c r="Y51" s="106"/>
      <c r="Z51" s="106"/>
      <c r="AA51" s="106"/>
      <c r="AB51" s="106"/>
      <c r="AC51" s="106"/>
      <c r="AD51" s="106"/>
      <c r="AE51" s="106"/>
      <c r="AF51" s="106"/>
    </row>
    <row r="52" spans="1:32" ht="49.5" x14ac:dyDescent="0.2">
      <c r="A52" s="45"/>
      <c r="B52" s="49" t="s">
        <v>211</v>
      </c>
      <c r="C52" s="45"/>
      <c r="D52" s="45"/>
      <c r="E52" s="45"/>
      <c r="F52" s="45"/>
      <c r="G52" s="45"/>
      <c r="H52" s="45"/>
      <c r="I52" s="45"/>
      <c r="J52" s="45"/>
      <c r="K52" s="45"/>
      <c r="L52" s="45"/>
      <c r="M52" s="45"/>
      <c r="N52" s="45"/>
      <c r="O52" s="45"/>
      <c r="P52" s="45"/>
      <c r="Q52" s="106"/>
      <c r="R52" s="106"/>
      <c r="S52" s="106"/>
      <c r="T52" s="106"/>
      <c r="U52" s="106"/>
      <c r="V52" s="106"/>
      <c r="W52" s="106"/>
      <c r="X52" s="106"/>
      <c r="Y52" s="106"/>
      <c r="Z52" s="106"/>
      <c r="AA52" s="106"/>
      <c r="AB52" s="106"/>
      <c r="AC52" s="106"/>
      <c r="AD52" s="106"/>
      <c r="AE52" s="106"/>
      <c r="AF52" s="106"/>
    </row>
    <row r="53" spans="1:32" x14ac:dyDescent="0.2">
      <c r="A53" s="45"/>
      <c r="B53" s="49"/>
      <c r="C53" s="45"/>
      <c r="D53" s="45"/>
      <c r="E53" s="45"/>
      <c r="F53" s="45"/>
      <c r="G53" s="45"/>
      <c r="H53" s="45"/>
      <c r="I53" s="45"/>
      <c r="J53" s="45"/>
      <c r="K53" s="45"/>
      <c r="L53" s="45"/>
      <c r="M53" s="45"/>
      <c r="N53" s="45"/>
      <c r="O53" s="45"/>
      <c r="P53" s="45"/>
      <c r="Q53" s="106"/>
      <c r="R53" s="106"/>
      <c r="S53" s="106"/>
      <c r="T53" s="106"/>
      <c r="U53" s="106"/>
      <c r="V53" s="106"/>
      <c r="W53" s="106"/>
      <c r="X53" s="106"/>
      <c r="Y53" s="106"/>
      <c r="Z53" s="106"/>
      <c r="AA53" s="106"/>
      <c r="AB53" s="106"/>
      <c r="AC53" s="106"/>
      <c r="AD53" s="106"/>
      <c r="AE53" s="106"/>
      <c r="AF53" s="106"/>
    </row>
    <row r="54" spans="1:32" x14ac:dyDescent="0.2">
      <c r="A54" s="45"/>
      <c r="B54" s="49"/>
      <c r="C54" s="45"/>
      <c r="D54" s="45"/>
      <c r="E54" s="45"/>
      <c r="F54" s="45"/>
      <c r="G54" s="45"/>
      <c r="H54" s="45"/>
      <c r="I54" s="45"/>
      <c r="J54" s="45"/>
      <c r="K54" s="45"/>
      <c r="L54" s="45"/>
      <c r="M54" s="45"/>
      <c r="N54" s="45"/>
      <c r="O54" s="45"/>
      <c r="P54" s="45"/>
      <c r="Q54" s="106"/>
      <c r="R54" s="106"/>
      <c r="S54" s="106"/>
      <c r="T54" s="106"/>
      <c r="U54" s="106"/>
      <c r="V54" s="106"/>
      <c r="W54" s="106"/>
      <c r="X54" s="106"/>
      <c r="Y54" s="106"/>
      <c r="Z54" s="106"/>
      <c r="AA54" s="106"/>
      <c r="AB54" s="106"/>
      <c r="AC54" s="106"/>
      <c r="AD54" s="106"/>
      <c r="AE54" s="106"/>
      <c r="AF54" s="106"/>
    </row>
    <row r="55" spans="1:32" x14ac:dyDescent="0.2">
      <c r="A55" s="45"/>
      <c r="B55" s="53" t="s">
        <v>212</v>
      </c>
      <c r="C55" s="45"/>
      <c r="D55" s="45"/>
      <c r="E55" s="45"/>
      <c r="F55" s="45"/>
      <c r="G55" s="45"/>
      <c r="H55" s="45"/>
      <c r="I55" s="45"/>
      <c r="J55" s="45"/>
      <c r="K55" s="45"/>
      <c r="L55" s="45"/>
      <c r="M55" s="45"/>
      <c r="N55" s="45"/>
      <c r="O55" s="45"/>
      <c r="P55" s="45"/>
      <c r="Q55" s="106"/>
      <c r="R55" s="106"/>
      <c r="S55" s="106"/>
      <c r="T55" s="106"/>
      <c r="U55" s="106"/>
      <c r="V55" s="106"/>
      <c r="W55" s="106"/>
      <c r="X55" s="106"/>
      <c r="Y55" s="106"/>
      <c r="Z55" s="106"/>
      <c r="AA55" s="106"/>
      <c r="AB55" s="106"/>
      <c r="AC55" s="106"/>
      <c r="AD55" s="106"/>
      <c r="AE55" s="106"/>
      <c r="AF55" s="106"/>
    </row>
    <row r="56" spans="1:32" x14ac:dyDescent="0.2">
      <c r="A56" s="45"/>
      <c r="B56" s="49" t="s">
        <v>190</v>
      </c>
      <c r="C56" s="45"/>
      <c r="D56" s="45"/>
      <c r="E56" s="45"/>
      <c r="F56" s="45"/>
      <c r="G56" s="45"/>
      <c r="H56" s="45"/>
      <c r="I56" s="45"/>
      <c r="J56" s="45"/>
      <c r="K56" s="45"/>
      <c r="L56" s="45"/>
      <c r="M56" s="45"/>
      <c r="N56" s="45"/>
      <c r="O56" s="45"/>
      <c r="P56" s="45"/>
      <c r="Q56" s="106"/>
      <c r="R56" s="106"/>
      <c r="S56" s="106"/>
      <c r="T56" s="106"/>
      <c r="U56" s="106"/>
      <c r="V56" s="106"/>
      <c r="W56" s="106"/>
      <c r="X56" s="106"/>
      <c r="Y56" s="106"/>
      <c r="Z56" s="106"/>
      <c r="AA56" s="106"/>
      <c r="AB56" s="106"/>
      <c r="AC56" s="106"/>
      <c r="AD56" s="106"/>
      <c r="AE56" s="106"/>
      <c r="AF56" s="106"/>
    </row>
    <row r="57" spans="1:32" ht="20.25" x14ac:dyDescent="0.2">
      <c r="A57" s="45"/>
      <c r="B57" s="49" t="s">
        <v>213</v>
      </c>
      <c r="C57" s="45"/>
      <c r="D57" s="45"/>
      <c r="E57" s="45"/>
      <c r="F57" s="45"/>
      <c r="G57" s="45"/>
      <c r="H57" s="45"/>
      <c r="I57" s="45"/>
      <c r="J57" s="45"/>
      <c r="K57" s="45"/>
      <c r="L57" s="45"/>
      <c r="M57" s="45"/>
      <c r="N57" s="45"/>
      <c r="O57" s="45"/>
      <c r="P57" s="45"/>
      <c r="Q57" s="106"/>
      <c r="R57" s="106"/>
      <c r="S57" s="106"/>
      <c r="T57" s="106"/>
      <c r="U57" s="106"/>
      <c r="V57" s="106"/>
      <c r="W57" s="106"/>
      <c r="X57" s="106"/>
      <c r="Y57" s="106"/>
      <c r="Z57" s="106"/>
      <c r="AA57" s="106"/>
      <c r="AB57" s="106"/>
      <c r="AC57" s="106"/>
      <c r="AD57" s="106"/>
      <c r="AE57" s="106"/>
      <c r="AF57" s="106"/>
    </row>
    <row r="58" spans="1:32" x14ac:dyDescent="0.2">
      <c r="A58" s="45"/>
      <c r="B58" s="49" t="s">
        <v>214</v>
      </c>
      <c r="C58" s="45"/>
      <c r="D58" s="45"/>
      <c r="E58" s="45"/>
      <c r="F58" s="45"/>
      <c r="G58" s="45"/>
      <c r="H58" s="45"/>
      <c r="I58" s="45"/>
      <c r="J58" s="45"/>
      <c r="K58" s="45"/>
      <c r="L58" s="45"/>
      <c r="M58" s="45"/>
      <c r="N58" s="45"/>
      <c r="O58" s="45"/>
      <c r="P58" s="45"/>
      <c r="Q58" s="106"/>
      <c r="R58" s="106"/>
      <c r="S58" s="106"/>
      <c r="T58" s="106"/>
      <c r="U58" s="106"/>
      <c r="V58" s="106"/>
      <c r="W58" s="106"/>
      <c r="X58" s="106"/>
      <c r="Y58" s="106"/>
      <c r="Z58" s="106"/>
      <c r="AA58" s="106"/>
      <c r="AB58" s="106"/>
      <c r="AC58" s="106"/>
      <c r="AD58" s="106"/>
      <c r="AE58" s="106"/>
      <c r="AF58" s="106"/>
    </row>
    <row r="59" spans="1:32" ht="20.25" x14ac:dyDescent="0.2">
      <c r="A59" s="45"/>
      <c r="B59" s="49" t="s">
        <v>215</v>
      </c>
      <c r="C59" s="45"/>
      <c r="D59" s="45"/>
      <c r="E59" s="45"/>
      <c r="F59" s="45"/>
      <c r="G59" s="45"/>
      <c r="H59" s="45"/>
      <c r="I59" s="45"/>
      <c r="J59" s="45"/>
      <c r="K59" s="45"/>
      <c r="L59" s="45"/>
      <c r="M59" s="45"/>
      <c r="N59" s="45"/>
      <c r="O59" s="45"/>
      <c r="P59" s="45"/>
      <c r="Q59" s="106"/>
      <c r="R59" s="106"/>
      <c r="S59" s="106"/>
      <c r="T59" s="106"/>
      <c r="U59" s="106"/>
      <c r="V59" s="106"/>
      <c r="W59" s="106"/>
      <c r="X59" s="106"/>
      <c r="Y59" s="106"/>
      <c r="Z59" s="106"/>
      <c r="AA59" s="106"/>
      <c r="AB59" s="106"/>
      <c r="AC59" s="106"/>
      <c r="AD59" s="106"/>
      <c r="AE59" s="106"/>
      <c r="AF59" s="106"/>
    </row>
    <row r="60" spans="1:32" x14ac:dyDescent="0.2">
      <c r="A60" s="45"/>
      <c r="B60" s="49" t="s">
        <v>178</v>
      </c>
      <c r="C60" s="45"/>
      <c r="D60" s="45"/>
      <c r="E60" s="45"/>
      <c r="F60" s="45"/>
      <c r="G60" s="45"/>
      <c r="H60" s="45"/>
      <c r="I60" s="45"/>
      <c r="J60" s="45"/>
      <c r="K60" s="45"/>
      <c r="L60" s="45"/>
      <c r="M60" s="45"/>
      <c r="N60" s="45"/>
      <c r="O60" s="45"/>
      <c r="P60" s="45"/>
      <c r="Q60" s="106"/>
      <c r="R60" s="106"/>
      <c r="S60" s="106"/>
      <c r="T60" s="106"/>
      <c r="U60" s="106"/>
      <c r="V60" s="106"/>
      <c r="W60" s="106"/>
      <c r="X60" s="106"/>
      <c r="Y60" s="106"/>
      <c r="Z60" s="106"/>
      <c r="AA60" s="106"/>
      <c r="AB60" s="106"/>
      <c r="AC60" s="106"/>
      <c r="AD60" s="106"/>
      <c r="AE60" s="106"/>
      <c r="AF60" s="106"/>
    </row>
    <row r="61" spans="1:32" ht="20.25" x14ac:dyDescent="0.2">
      <c r="A61" s="45"/>
      <c r="B61" s="49" t="s">
        <v>216</v>
      </c>
      <c r="C61" s="45"/>
      <c r="D61" s="45"/>
      <c r="E61" s="45"/>
      <c r="F61" s="45"/>
      <c r="G61" s="45"/>
      <c r="H61" s="45"/>
      <c r="I61" s="45"/>
      <c r="J61" s="45"/>
      <c r="K61" s="45"/>
      <c r="L61" s="45"/>
      <c r="M61" s="45"/>
      <c r="N61" s="45"/>
      <c r="O61" s="45"/>
      <c r="P61" s="45"/>
      <c r="Q61" s="106"/>
      <c r="R61" s="106"/>
      <c r="S61" s="106"/>
      <c r="T61" s="106"/>
      <c r="U61" s="106"/>
      <c r="V61" s="106"/>
      <c r="W61" s="106"/>
      <c r="X61" s="106"/>
      <c r="Y61" s="106"/>
      <c r="Z61" s="106"/>
      <c r="AA61" s="106"/>
      <c r="AB61" s="106"/>
      <c r="AC61" s="106"/>
      <c r="AD61" s="106"/>
      <c r="AE61" s="106"/>
      <c r="AF61" s="106"/>
    </row>
    <row r="62" spans="1:32" x14ac:dyDescent="0.2">
      <c r="A62" s="45"/>
      <c r="B62" s="53" t="s">
        <v>217</v>
      </c>
      <c r="C62" s="45"/>
      <c r="D62" s="45"/>
      <c r="E62" s="45"/>
      <c r="F62" s="45"/>
      <c r="G62" s="45"/>
      <c r="H62" s="45"/>
      <c r="I62" s="45"/>
      <c r="J62" s="45"/>
      <c r="K62" s="45"/>
      <c r="L62" s="45"/>
      <c r="M62" s="45"/>
      <c r="N62" s="45"/>
      <c r="O62" s="45"/>
      <c r="P62" s="45"/>
      <c r="Q62" s="106"/>
      <c r="R62" s="106"/>
      <c r="S62" s="106"/>
      <c r="T62" s="106"/>
      <c r="U62" s="106"/>
      <c r="V62" s="106"/>
      <c r="W62" s="106"/>
      <c r="X62" s="106"/>
      <c r="Y62" s="106"/>
      <c r="Z62" s="106"/>
      <c r="AA62" s="106"/>
      <c r="AB62" s="106"/>
      <c r="AC62" s="106"/>
      <c r="AD62" s="106"/>
      <c r="AE62" s="106"/>
      <c r="AF62" s="106"/>
    </row>
    <row r="63" spans="1:32" ht="39.75" x14ac:dyDescent="0.2">
      <c r="A63" s="45"/>
      <c r="B63" s="49" t="s">
        <v>218</v>
      </c>
      <c r="C63" s="45"/>
      <c r="D63" s="45"/>
      <c r="E63" s="45"/>
      <c r="F63" s="45"/>
      <c r="G63" s="45"/>
      <c r="H63" s="45"/>
      <c r="I63" s="45"/>
      <c r="J63" s="45"/>
      <c r="K63" s="45"/>
      <c r="L63" s="45"/>
      <c r="M63" s="45"/>
      <c r="N63" s="45"/>
      <c r="O63" s="45"/>
      <c r="P63" s="45"/>
      <c r="Q63" s="106"/>
      <c r="R63" s="106"/>
      <c r="S63" s="106"/>
      <c r="T63" s="106"/>
      <c r="U63" s="106"/>
      <c r="V63" s="106"/>
      <c r="W63" s="106"/>
      <c r="X63" s="106"/>
      <c r="Y63" s="106"/>
      <c r="Z63" s="106"/>
      <c r="AA63" s="106"/>
      <c r="AB63" s="106"/>
      <c r="AC63" s="106"/>
      <c r="AD63" s="106"/>
      <c r="AE63" s="106"/>
      <c r="AF63" s="106"/>
    </row>
    <row r="64" spans="1:32" x14ac:dyDescent="0.2">
      <c r="A64" s="45"/>
      <c r="B64" s="53" t="s">
        <v>219</v>
      </c>
      <c r="C64" s="45"/>
      <c r="D64" s="45"/>
      <c r="E64" s="45"/>
      <c r="F64" s="45"/>
      <c r="G64" s="45"/>
      <c r="H64" s="45"/>
      <c r="I64" s="45"/>
      <c r="J64" s="45"/>
      <c r="K64" s="45"/>
      <c r="L64" s="45"/>
      <c r="M64" s="45"/>
      <c r="N64" s="45"/>
      <c r="O64" s="45"/>
      <c r="P64" s="45"/>
      <c r="Q64" s="106"/>
      <c r="R64" s="106"/>
      <c r="S64" s="106"/>
      <c r="T64" s="106"/>
      <c r="U64" s="106"/>
      <c r="V64" s="106"/>
      <c r="W64" s="106"/>
      <c r="X64" s="106"/>
      <c r="Y64" s="106"/>
      <c r="Z64" s="106"/>
      <c r="AA64" s="106"/>
      <c r="AB64" s="106"/>
      <c r="AC64" s="106"/>
      <c r="AD64" s="106"/>
      <c r="AE64" s="106"/>
      <c r="AF64" s="106"/>
    </row>
    <row r="65" spans="1:32" x14ac:dyDescent="0.2">
      <c r="A65" s="45"/>
      <c r="B65" s="50" t="s">
        <v>190</v>
      </c>
      <c r="C65" s="45"/>
      <c r="D65" s="45"/>
      <c r="E65" s="45"/>
      <c r="F65" s="45"/>
      <c r="G65" s="45"/>
      <c r="H65" s="45"/>
      <c r="I65" s="45"/>
      <c r="J65" s="45"/>
      <c r="K65" s="45"/>
      <c r="L65" s="45"/>
      <c r="M65" s="45"/>
      <c r="N65" s="45"/>
      <c r="O65" s="45"/>
      <c r="P65" s="45"/>
      <c r="Q65" s="106"/>
      <c r="R65" s="106"/>
      <c r="S65" s="106"/>
      <c r="T65" s="106"/>
      <c r="U65" s="106"/>
      <c r="V65" s="106"/>
      <c r="W65" s="106"/>
      <c r="X65" s="106"/>
      <c r="Y65" s="106"/>
      <c r="Z65" s="106"/>
      <c r="AA65" s="106"/>
      <c r="AB65" s="106"/>
      <c r="AC65" s="106"/>
      <c r="AD65" s="106"/>
      <c r="AE65" s="106"/>
      <c r="AF65" s="106"/>
    </row>
    <row r="66" spans="1:32" x14ac:dyDescent="0.2">
      <c r="A66" s="45"/>
      <c r="B66" s="50" t="s">
        <v>220</v>
      </c>
      <c r="C66" s="45"/>
      <c r="D66" s="45"/>
      <c r="E66" s="45"/>
      <c r="F66" s="45"/>
      <c r="G66" s="45"/>
      <c r="H66" s="45"/>
      <c r="I66" s="45"/>
      <c r="J66" s="45"/>
      <c r="K66" s="45"/>
      <c r="L66" s="45"/>
      <c r="M66" s="45"/>
      <c r="N66" s="45"/>
      <c r="O66" s="45"/>
      <c r="P66" s="45"/>
      <c r="Q66" s="106"/>
      <c r="R66" s="106"/>
      <c r="S66" s="106"/>
      <c r="T66" s="106"/>
      <c r="U66" s="106"/>
      <c r="V66" s="106"/>
      <c r="W66" s="106"/>
      <c r="X66" s="106"/>
      <c r="Y66" s="106"/>
      <c r="Z66" s="106"/>
      <c r="AA66" s="106"/>
      <c r="AB66" s="106"/>
      <c r="AC66" s="106"/>
      <c r="AD66" s="106"/>
      <c r="AE66" s="106"/>
      <c r="AF66" s="106"/>
    </row>
    <row r="67" spans="1:32" x14ac:dyDescent="0.2">
      <c r="A67" s="45"/>
      <c r="B67" s="50" t="s">
        <v>221</v>
      </c>
      <c r="C67" s="45"/>
      <c r="D67" s="45"/>
      <c r="E67" s="45"/>
      <c r="F67" s="45"/>
      <c r="G67" s="45"/>
      <c r="H67" s="45"/>
      <c r="I67" s="45"/>
      <c r="J67" s="45"/>
      <c r="K67" s="45"/>
      <c r="L67" s="45"/>
      <c r="M67" s="45"/>
      <c r="N67" s="45"/>
      <c r="O67" s="45"/>
      <c r="P67" s="45"/>
      <c r="Q67" s="106"/>
      <c r="R67" s="106"/>
      <c r="S67" s="106"/>
      <c r="T67" s="106"/>
      <c r="U67" s="106"/>
      <c r="V67" s="106"/>
      <c r="W67" s="106"/>
      <c r="X67" s="106"/>
      <c r="Y67" s="106"/>
      <c r="Z67" s="106"/>
      <c r="AA67" s="106"/>
      <c r="AB67" s="106"/>
      <c r="AC67" s="106"/>
      <c r="AD67" s="106"/>
      <c r="AE67" s="106"/>
      <c r="AF67" s="106"/>
    </row>
    <row r="68" spans="1:32" x14ac:dyDescent="0.2">
      <c r="A68" s="45"/>
      <c r="B68" s="50" t="s">
        <v>178</v>
      </c>
      <c r="C68" s="45"/>
      <c r="D68" s="45"/>
      <c r="E68" s="45"/>
      <c r="F68" s="45"/>
      <c r="G68" s="45"/>
      <c r="H68" s="45"/>
      <c r="I68" s="45"/>
      <c r="J68" s="45"/>
      <c r="K68" s="45"/>
      <c r="L68" s="45"/>
      <c r="M68" s="45"/>
      <c r="N68" s="45"/>
      <c r="O68" s="45"/>
      <c r="P68" s="45"/>
      <c r="Q68" s="106"/>
      <c r="R68" s="106"/>
      <c r="S68" s="106"/>
      <c r="T68" s="106"/>
      <c r="U68" s="106"/>
      <c r="V68" s="106"/>
      <c r="W68" s="106"/>
      <c r="X68" s="106"/>
      <c r="Y68" s="106"/>
      <c r="Z68" s="106"/>
      <c r="AA68" s="106"/>
      <c r="AB68" s="106"/>
      <c r="AC68" s="106"/>
      <c r="AD68" s="106"/>
      <c r="AE68" s="106"/>
      <c r="AF68" s="106"/>
    </row>
    <row r="69" spans="1:32" x14ac:dyDescent="0.2">
      <c r="A69" s="45"/>
      <c r="B69" s="50" t="s">
        <v>222</v>
      </c>
      <c r="C69" s="45"/>
      <c r="D69" s="45"/>
      <c r="E69" s="45"/>
      <c r="F69" s="45"/>
      <c r="G69" s="45"/>
      <c r="H69" s="45"/>
      <c r="I69" s="45"/>
      <c r="J69" s="45"/>
      <c r="K69" s="45"/>
      <c r="L69" s="45"/>
      <c r="M69" s="45"/>
      <c r="N69" s="45"/>
      <c r="O69" s="45"/>
      <c r="P69" s="45"/>
      <c r="Q69" s="106"/>
      <c r="R69" s="106"/>
      <c r="S69" s="106"/>
      <c r="T69" s="106"/>
      <c r="U69" s="106"/>
      <c r="V69" s="106"/>
      <c r="W69" s="106"/>
      <c r="X69" s="106"/>
      <c r="Y69" s="106"/>
      <c r="Z69" s="106"/>
      <c r="AA69" s="106"/>
      <c r="AB69" s="106"/>
      <c r="AC69" s="106"/>
      <c r="AD69" s="106"/>
      <c r="AE69" s="106"/>
      <c r="AF69" s="106"/>
    </row>
    <row r="70" spans="1:32" x14ac:dyDescent="0.2">
      <c r="A70" s="45"/>
      <c r="B70" s="52" t="s">
        <v>223</v>
      </c>
      <c r="C70" s="45"/>
      <c r="D70" s="45"/>
      <c r="E70" s="45"/>
      <c r="F70" s="45"/>
      <c r="G70" s="45"/>
      <c r="H70" s="45"/>
      <c r="I70" s="45"/>
      <c r="J70" s="45"/>
      <c r="K70" s="45"/>
      <c r="L70" s="45"/>
      <c r="M70" s="45"/>
      <c r="N70" s="45"/>
      <c r="O70" s="45"/>
      <c r="P70" s="45"/>
      <c r="Q70" s="106"/>
      <c r="R70" s="106"/>
      <c r="S70" s="106"/>
      <c r="T70" s="106"/>
      <c r="U70" s="106"/>
      <c r="V70" s="106"/>
      <c r="W70" s="106"/>
      <c r="X70" s="106"/>
      <c r="Y70" s="106"/>
      <c r="Z70" s="106"/>
      <c r="AA70" s="106"/>
      <c r="AB70" s="106"/>
      <c r="AC70" s="106"/>
      <c r="AD70" s="106"/>
      <c r="AE70" s="106"/>
      <c r="AF70" s="106"/>
    </row>
    <row r="71" spans="1:32" x14ac:dyDescent="0.2">
      <c r="A71" s="45"/>
      <c r="B71" s="49" t="s">
        <v>190</v>
      </c>
      <c r="C71" s="45"/>
      <c r="D71" s="45"/>
      <c r="E71" s="45"/>
      <c r="F71" s="45"/>
      <c r="G71" s="45"/>
      <c r="H71" s="45"/>
      <c r="I71" s="45"/>
      <c r="J71" s="45"/>
      <c r="K71" s="45"/>
      <c r="L71" s="45"/>
      <c r="M71" s="45"/>
      <c r="N71" s="45"/>
      <c r="O71" s="45"/>
      <c r="P71" s="45"/>
      <c r="Q71" s="106"/>
      <c r="R71" s="106"/>
      <c r="S71" s="106"/>
      <c r="T71" s="106"/>
      <c r="U71" s="106"/>
      <c r="V71" s="106"/>
      <c r="W71" s="106"/>
      <c r="X71" s="106"/>
      <c r="Y71" s="106"/>
      <c r="Z71" s="106"/>
      <c r="AA71" s="106"/>
      <c r="AB71" s="106"/>
      <c r="AC71" s="106"/>
      <c r="AD71" s="106"/>
      <c r="AE71" s="106"/>
      <c r="AF71" s="106"/>
    </row>
    <row r="72" spans="1:32" ht="20.25" x14ac:dyDescent="0.2">
      <c r="A72" s="45"/>
      <c r="B72" s="49" t="s">
        <v>224</v>
      </c>
      <c r="C72" s="45"/>
      <c r="D72" s="45"/>
      <c r="E72" s="45"/>
      <c r="F72" s="45"/>
      <c r="G72" s="45"/>
      <c r="H72" s="45"/>
      <c r="I72" s="45"/>
      <c r="J72" s="45"/>
      <c r="K72" s="45"/>
      <c r="L72" s="45"/>
      <c r="M72" s="45"/>
      <c r="N72" s="45"/>
      <c r="O72" s="45"/>
      <c r="P72" s="45"/>
      <c r="Q72" s="106"/>
      <c r="R72" s="106"/>
      <c r="S72" s="106"/>
      <c r="T72" s="106"/>
      <c r="U72" s="106"/>
      <c r="V72" s="106"/>
      <c r="W72" s="106"/>
      <c r="X72" s="106"/>
      <c r="Y72" s="106"/>
      <c r="Z72" s="106"/>
      <c r="AA72" s="106"/>
      <c r="AB72" s="106"/>
      <c r="AC72" s="106"/>
      <c r="AD72" s="106"/>
      <c r="AE72" s="106"/>
      <c r="AF72" s="106"/>
    </row>
    <row r="73" spans="1:32" x14ac:dyDescent="0.2">
      <c r="A73" s="45"/>
      <c r="B73" s="49" t="s">
        <v>206</v>
      </c>
      <c r="C73" s="45"/>
      <c r="D73" s="45"/>
      <c r="E73" s="45"/>
      <c r="F73" s="45"/>
      <c r="G73" s="45"/>
      <c r="H73" s="45"/>
      <c r="I73" s="45"/>
      <c r="J73" s="45"/>
      <c r="K73" s="45"/>
      <c r="L73" s="45"/>
      <c r="M73" s="45"/>
      <c r="N73" s="45"/>
      <c r="O73" s="45"/>
      <c r="P73" s="45"/>
      <c r="Q73" s="106"/>
      <c r="R73" s="106"/>
      <c r="S73" s="106"/>
      <c r="T73" s="106"/>
      <c r="U73" s="106"/>
      <c r="V73" s="106"/>
      <c r="W73" s="106"/>
      <c r="X73" s="106"/>
      <c r="Y73" s="106"/>
      <c r="Z73" s="106"/>
      <c r="AA73" s="106"/>
      <c r="AB73" s="106"/>
      <c r="AC73" s="106"/>
      <c r="AD73" s="106"/>
      <c r="AE73" s="106"/>
      <c r="AF73" s="106"/>
    </row>
    <row r="74" spans="1:32" x14ac:dyDescent="0.2">
      <c r="A74" s="45"/>
      <c r="B74" s="49" t="s">
        <v>178</v>
      </c>
      <c r="C74" s="45"/>
      <c r="D74" s="45"/>
      <c r="E74" s="45"/>
      <c r="F74" s="45"/>
      <c r="G74" s="45"/>
      <c r="H74" s="45"/>
      <c r="I74" s="45"/>
      <c r="J74" s="45"/>
      <c r="K74" s="45"/>
      <c r="L74" s="45"/>
      <c r="M74" s="45"/>
      <c r="N74" s="45"/>
      <c r="O74" s="45"/>
      <c r="P74" s="45"/>
      <c r="Q74" s="106"/>
      <c r="R74" s="106"/>
      <c r="S74" s="106"/>
      <c r="T74" s="106"/>
      <c r="U74" s="106"/>
      <c r="V74" s="106"/>
      <c r="W74" s="106"/>
      <c r="X74" s="106"/>
      <c r="Y74" s="106"/>
      <c r="Z74" s="106"/>
      <c r="AA74" s="106"/>
      <c r="AB74" s="106"/>
      <c r="AC74" s="106"/>
      <c r="AD74" s="106"/>
      <c r="AE74" s="106"/>
      <c r="AF74" s="106"/>
    </row>
    <row r="75" spans="1:32" ht="30" x14ac:dyDescent="0.2">
      <c r="A75" s="45"/>
      <c r="B75" s="49" t="s">
        <v>225</v>
      </c>
      <c r="C75" s="45"/>
      <c r="D75" s="45"/>
      <c r="E75" s="45"/>
      <c r="F75" s="45"/>
      <c r="G75" s="45"/>
      <c r="H75" s="45"/>
      <c r="I75" s="45"/>
      <c r="J75" s="45"/>
      <c r="K75" s="45"/>
      <c r="L75" s="45"/>
      <c r="M75" s="45"/>
      <c r="N75" s="45"/>
      <c r="O75" s="45"/>
      <c r="P75" s="45"/>
      <c r="Q75" s="106"/>
      <c r="R75" s="106"/>
      <c r="S75" s="106"/>
      <c r="T75" s="106"/>
      <c r="U75" s="106"/>
      <c r="V75" s="106"/>
      <c r="W75" s="106"/>
      <c r="X75" s="106"/>
      <c r="Y75" s="106"/>
      <c r="Z75" s="106"/>
      <c r="AA75" s="106"/>
      <c r="AB75" s="106"/>
      <c r="AC75" s="106"/>
      <c r="AD75" s="106"/>
      <c r="AE75" s="106"/>
      <c r="AF75" s="106"/>
    </row>
    <row r="76" spans="1:32" x14ac:dyDescent="0.2">
      <c r="A76" s="45"/>
      <c r="B76" s="53" t="s">
        <v>226</v>
      </c>
      <c r="C76" s="45"/>
      <c r="D76" s="45"/>
      <c r="E76" s="45"/>
      <c r="F76" s="45"/>
      <c r="G76" s="45"/>
      <c r="H76" s="45"/>
      <c r="I76" s="45"/>
      <c r="J76" s="45"/>
      <c r="K76" s="45"/>
      <c r="L76" s="45"/>
      <c r="M76" s="45"/>
      <c r="N76" s="45"/>
      <c r="O76" s="45"/>
      <c r="P76" s="45"/>
      <c r="Q76" s="106"/>
      <c r="R76" s="106"/>
      <c r="S76" s="106"/>
      <c r="T76" s="106"/>
      <c r="U76" s="106"/>
      <c r="V76" s="106"/>
      <c r="W76" s="106"/>
      <c r="X76" s="106"/>
      <c r="Y76" s="106"/>
      <c r="Z76" s="106"/>
      <c r="AA76" s="106"/>
      <c r="AB76" s="106"/>
      <c r="AC76" s="106"/>
      <c r="AD76" s="106"/>
      <c r="AE76" s="106"/>
      <c r="AF76" s="106"/>
    </row>
    <row r="77" spans="1:32" ht="39.75" x14ac:dyDescent="0.2">
      <c r="A77" s="45"/>
      <c r="B77" s="49" t="s">
        <v>227</v>
      </c>
      <c r="C77" s="45"/>
      <c r="D77" s="45"/>
      <c r="E77" s="45"/>
      <c r="F77" s="45"/>
      <c r="G77" s="45"/>
      <c r="H77" s="45"/>
      <c r="I77" s="45"/>
      <c r="J77" s="45"/>
      <c r="K77" s="45"/>
      <c r="L77" s="45"/>
      <c r="M77" s="45"/>
      <c r="N77" s="45"/>
      <c r="O77" s="45"/>
      <c r="P77" s="45"/>
      <c r="Q77" s="106"/>
      <c r="R77" s="106"/>
      <c r="S77" s="106"/>
      <c r="T77" s="106"/>
      <c r="U77" s="106"/>
      <c r="V77" s="106"/>
      <c r="W77" s="106"/>
      <c r="X77" s="106"/>
      <c r="Y77" s="106"/>
      <c r="Z77" s="106"/>
      <c r="AA77" s="106"/>
      <c r="AB77" s="106"/>
      <c r="AC77" s="106"/>
      <c r="AD77" s="106"/>
      <c r="AE77" s="106"/>
      <c r="AF77" s="106"/>
    </row>
    <row r="78" spans="1:32" x14ac:dyDescent="0.2">
      <c r="A78" s="45"/>
      <c r="B78" s="52" t="s">
        <v>228</v>
      </c>
      <c r="C78" s="45"/>
      <c r="D78" s="45"/>
      <c r="E78" s="45"/>
      <c r="F78" s="45"/>
      <c r="G78" s="45"/>
      <c r="H78" s="45"/>
      <c r="I78" s="45"/>
      <c r="J78" s="45"/>
      <c r="K78" s="45"/>
      <c r="L78" s="45"/>
      <c r="M78" s="45"/>
      <c r="N78" s="45"/>
      <c r="O78" s="45"/>
      <c r="P78" s="45"/>
      <c r="Q78" s="106"/>
      <c r="R78" s="106"/>
      <c r="S78" s="106"/>
      <c r="T78" s="106"/>
      <c r="U78" s="106"/>
      <c r="V78" s="106"/>
      <c r="W78" s="106"/>
      <c r="X78" s="106"/>
      <c r="Y78" s="106"/>
      <c r="Z78" s="106"/>
      <c r="AA78" s="106"/>
      <c r="AB78" s="106"/>
      <c r="AC78" s="106"/>
      <c r="AD78" s="106"/>
      <c r="AE78" s="106"/>
      <c r="AF78" s="106"/>
    </row>
    <row r="79" spans="1:32" ht="30" x14ac:dyDescent="0.2">
      <c r="A79" s="45"/>
      <c r="B79" s="49" t="s">
        <v>229</v>
      </c>
      <c r="C79" s="45"/>
      <c r="D79" s="45"/>
      <c r="E79" s="45"/>
      <c r="F79" s="45"/>
      <c r="G79" s="45"/>
      <c r="H79" s="45"/>
      <c r="I79" s="45"/>
      <c r="J79" s="45"/>
      <c r="K79" s="45"/>
      <c r="L79" s="45"/>
      <c r="M79" s="45"/>
      <c r="N79" s="45"/>
      <c r="O79" s="45"/>
      <c r="P79" s="45"/>
      <c r="Q79" s="106"/>
      <c r="R79" s="106"/>
      <c r="S79" s="106"/>
      <c r="T79" s="106"/>
      <c r="U79" s="106"/>
      <c r="V79" s="106"/>
      <c r="W79" s="106"/>
      <c r="X79" s="106"/>
      <c r="Y79" s="106"/>
      <c r="Z79" s="106"/>
      <c r="AA79" s="106"/>
      <c r="AB79" s="106"/>
      <c r="AC79" s="106"/>
      <c r="AD79" s="106"/>
      <c r="AE79" s="106"/>
      <c r="AF79" s="106"/>
    </row>
    <row r="80" spans="1:32" x14ac:dyDescent="0.2">
      <c r="A80" s="45"/>
      <c r="B80" s="53" t="s">
        <v>230</v>
      </c>
      <c r="C80" s="45"/>
      <c r="D80" s="45"/>
      <c r="E80" s="45"/>
      <c r="F80" s="45"/>
      <c r="G80" s="45"/>
      <c r="H80" s="45"/>
      <c r="I80" s="45"/>
      <c r="J80" s="45"/>
      <c r="K80" s="45"/>
      <c r="L80" s="45"/>
      <c r="M80" s="45"/>
      <c r="N80" s="45"/>
      <c r="O80" s="45"/>
      <c r="P80" s="45"/>
      <c r="Q80" s="106"/>
      <c r="R80" s="106"/>
      <c r="S80" s="106"/>
      <c r="T80" s="106"/>
      <c r="U80" s="106"/>
      <c r="V80" s="106"/>
      <c r="W80" s="106"/>
      <c r="X80" s="106"/>
      <c r="Y80" s="106"/>
      <c r="Z80" s="106"/>
      <c r="AA80" s="106"/>
      <c r="AB80" s="106"/>
      <c r="AC80" s="106"/>
      <c r="AD80" s="106"/>
      <c r="AE80" s="106"/>
      <c r="AF80" s="106"/>
    </row>
    <row r="81" spans="1:32" ht="20.25" x14ac:dyDescent="0.2">
      <c r="A81" s="45"/>
      <c r="B81" s="49" t="s">
        <v>231</v>
      </c>
      <c r="C81" s="45"/>
      <c r="D81" s="45"/>
      <c r="E81" s="45"/>
      <c r="F81" s="45"/>
      <c r="G81" s="45"/>
      <c r="H81" s="45"/>
      <c r="I81" s="45"/>
      <c r="J81" s="45"/>
      <c r="K81" s="45"/>
      <c r="L81" s="45"/>
      <c r="M81" s="45"/>
      <c r="N81" s="45"/>
      <c r="O81" s="45"/>
      <c r="P81" s="45"/>
      <c r="Q81" s="106"/>
      <c r="R81" s="106"/>
      <c r="S81" s="106"/>
      <c r="T81" s="106"/>
      <c r="U81" s="106"/>
      <c r="V81" s="106"/>
      <c r="W81" s="106"/>
      <c r="X81" s="106"/>
      <c r="Y81" s="106"/>
      <c r="Z81" s="106"/>
      <c r="AA81" s="106"/>
      <c r="AB81" s="106"/>
      <c r="AC81" s="106"/>
      <c r="AD81" s="106"/>
      <c r="AE81" s="106"/>
      <c r="AF81" s="106"/>
    </row>
    <row r="82" spans="1:32" ht="20.25" x14ac:dyDescent="0.2">
      <c r="A82" s="45"/>
      <c r="B82" s="49" t="s">
        <v>232</v>
      </c>
      <c r="C82" s="45"/>
      <c r="D82" s="45"/>
      <c r="E82" s="45"/>
      <c r="F82" s="45"/>
      <c r="G82" s="45"/>
      <c r="H82" s="45"/>
      <c r="I82" s="45"/>
      <c r="J82" s="45"/>
      <c r="K82" s="45"/>
      <c r="L82" s="45"/>
      <c r="M82" s="45"/>
      <c r="N82" s="45"/>
      <c r="O82" s="45"/>
      <c r="P82" s="45"/>
      <c r="Q82" s="106"/>
      <c r="R82" s="106"/>
      <c r="S82" s="106"/>
      <c r="T82" s="106"/>
      <c r="U82" s="106"/>
      <c r="V82" s="106"/>
      <c r="W82" s="106"/>
      <c r="X82" s="106"/>
      <c r="Y82" s="106"/>
      <c r="Z82" s="106"/>
      <c r="AA82" s="106"/>
      <c r="AB82" s="106"/>
      <c r="AC82" s="106"/>
      <c r="AD82" s="106"/>
      <c r="AE82" s="106"/>
      <c r="AF82" s="106"/>
    </row>
    <row r="83" spans="1:32" ht="20.25" x14ac:dyDescent="0.2">
      <c r="A83" s="45"/>
      <c r="B83" s="49" t="s">
        <v>233</v>
      </c>
      <c r="C83" s="45"/>
      <c r="D83" s="45"/>
      <c r="E83" s="45"/>
      <c r="F83" s="45"/>
      <c r="G83" s="45"/>
      <c r="H83" s="45"/>
      <c r="I83" s="45"/>
      <c r="J83" s="45"/>
      <c r="K83" s="45"/>
      <c r="L83" s="45"/>
      <c r="M83" s="45"/>
      <c r="N83" s="45"/>
      <c r="O83" s="45"/>
      <c r="P83" s="45"/>
      <c r="Q83" s="106"/>
      <c r="R83" s="106"/>
      <c r="S83" s="106"/>
      <c r="T83" s="106"/>
      <c r="U83" s="106"/>
      <c r="V83" s="106"/>
      <c r="W83" s="106"/>
      <c r="X83" s="106"/>
      <c r="Y83" s="106"/>
      <c r="Z83" s="106"/>
      <c r="AA83" s="106"/>
      <c r="AB83" s="106"/>
      <c r="AC83" s="106"/>
      <c r="AD83" s="106"/>
      <c r="AE83" s="106"/>
      <c r="AF83" s="106"/>
    </row>
    <row r="84" spans="1:32" x14ac:dyDescent="0.2">
      <c r="A84" s="45"/>
      <c r="B84" s="45"/>
      <c r="C84" s="45"/>
      <c r="D84" s="45"/>
      <c r="E84" s="45"/>
      <c r="F84" s="45"/>
      <c r="G84" s="45"/>
      <c r="H84" s="45"/>
      <c r="I84" s="45"/>
      <c r="J84" s="45"/>
      <c r="K84" s="45"/>
      <c r="L84" s="45"/>
      <c r="M84" s="45"/>
      <c r="N84" s="45"/>
      <c r="O84" s="45"/>
      <c r="P84" s="45"/>
      <c r="Q84" s="106"/>
      <c r="R84" s="106"/>
      <c r="S84" s="106"/>
      <c r="T84" s="106"/>
      <c r="U84" s="106"/>
      <c r="V84" s="106"/>
      <c r="W84" s="106"/>
      <c r="X84" s="106"/>
      <c r="Y84" s="106"/>
      <c r="Z84" s="106"/>
      <c r="AA84" s="106"/>
      <c r="AB84" s="106"/>
      <c r="AC84" s="106"/>
      <c r="AD84" s="106"/>
      <c r="AE84" s="106"/>
      <c r="AF84" s="106"/>
    </row>
    <row r="85" spans="1:32" x14ac:dyDescent="0.2">
      <c r="A85" s="45"/>
      <c r="B85" s="45"/>
      <c r="C85" s="45"/>
      <c r="D85" s="45"/>
      <c r="E85" s="45"/>
      <c r="F85" s="45"/>
      <c r="G85" s="45"/>
      <c r="H85" s="45"/>
      <c r="I85" s="45"/>
      <c r="J85" s="45"/>
      <c r="K85" s="45"/>
      <c r="L85" s="45"/>
      <c r="M85" s="45"/>
      <c r="N85" s="45"/>
      <c r="O85" s="45"/>
      <c r="P85" s="45"/>
      <c r="Q85" s="106"/>
      <c r="R85" s="106"/>
      <c r="S85" s="106"/>
      <c r="T85" s="106"/>
      <c r="U85" s="106"/>
      <c r="V85" s="106"/>
      <c r="W85" s="106"/>
      <c r="X85" s="106"/>
      <c r="Y85" s="106"/>
      <c r="Z85" s="106"/>
      <c r="AA85" s="106"/>
      <c r="AB85" s="106"/>
      <c r="AC85" s="106"/>
      <c r="AD85" s="106"/>
      <c r="AE85" s="106"/>
      <c r="AF85" s="106"/>
    </row>
    <row r="86" spans="1:32" x14ac:dyDescent="0.2">
      <c r="A86" s="45"/>
      <c r="B86" s="45"/>
      <c r="C86" s="45"/>
      <c r="D86" s="45"/>
      <c r="E86" s="45"/>
      <c r="F86" s="45"/>
      <c r="G86" s="45"/>
      <c r="H86" s="45"/>
      <c r="I86" s="45"/>
      <c r="J86" s="45"/>
      <c r="K86" s="45"/>
      <c r="L86" s="45"/>
      <c r="M86" s="45"/>
      <c r="N86" s="45"/>
      <c r="O86" s="45"/>
      <c r="P86" s="45"/>
      <c r="Q86" s="106"/>
      <c r="R86" s="106"/>
      <c r="S86" s="106"/>
      <c r="T86" s="106"/>
      <c r="U86" s="106"/>
      <c r="V86" s="106"/>
      <c r="W86" s="106"/>
      <c r="X86" s="106"/>
      <c r="Y86" s="106"/>
      <c r="Z86" s="106"/>
      <c r="AA86" s="106"/>
      <c r="AB86" s="106"/>
      <c r="AC86" s="106"/>
      <c r="AD86" s="106"/>
      <c r="AE86" s="106"/>
      <c r="AF86" s="106"/>
    </row>
    <row r="87" spans="1:32" x14ac:dyDescent="0.2">
      <c r="A87" s="45"/>
      <c r="B87" s="45"/>
      <c r="C87" s="45"/>
      <c r="D87" s="45"/>
      <c r="E87" s="45"/>
      <c r="F87" s="45"/>
      <c r="G87" s="45"/>
      <c r="H87" s="45"/>
      <c r="I87" s="45"/>
      <c r="J87" s="45"/>
      <c r="K87" s="45"/>
      <c r="L87" s="45"/>
      <c r="M87" s="45"/>
      <c r="N87" s="45"/>
      <c r="O87" s="45"/>
      <c r="P87" s="45"/>
      <c r="Q87" s="106"/>
      <c r="R87" s="106"/>
      <c r="S87" s="106"/>
      <c r="T87" s="106"/>
      <c r="U87" s="106"/>
      <c r="V87" s="106"/>
      <c r="W87" s="106"/>
      <c r="X87" s="106"/>
      <c r="Y87" s="106"/>
      <c r="Z87" s="106"/>
      <c r="AA87" s="106"/>
      <c r="AB87" s="106"/>
      <c r="AC87" s="106"/>
      <c r="AD87" s="106"/>
      <c r="AE87" s="106"/>
      <c r="AF87" s="106"/>
    </row>
    <row r="88" spans="1:32" x14ac:dyDescent="0.2">
      <c r="A88" s="45"/>
      <c r="B88" s="45"/>
      <c r="C88" s="45"/>
      <c r="D88" s="45"/>
      <c r="E88" s="45"/>
      <c r="F88" s="45"/>
      <c r="G88" s="45"/>
      <c r="H88" s="45"/>
      <c r="I88" s="45"/>
      <c r="J88" s="45"/>
      <c r="K88" s="45"/>
      <c r="L88" s="45"/>
      <c r="M88" s="45"/>
      <c r="N88" s="45"/>
      <c r="O88" s="45"/>
      <c r="P88" s="45"/>
      <c r="Q88" s="106"/>
      <c r="R88" s="106"/>
      <c r="S88" s="106"/>
      <c r="T88" s="106"/>
      <c r="U88" s="106"/>
      <c r="V88" s="106"/>
      <c r="W88" s="106"/>
      <c r="X88" s="106"/>
      <c r="Y88" s="106"/>
      <c r="Z88" s="106"/>
      <c r="AA88" s="106"/>
      <c r="AB88" s="106"/>
      <c r="AC88" s="106"/>
      <c r="AD88" s="106"/>
      <c r="AE88" s="106"/>
      <c r="AF88" s="106"/>
    </row>
    <row r="89" spans="1:32" x14ac:dyDescent="0.2">
      <c r="A89" s="45"/>
      <c r="B89" s="45"/>
      <c r="C89" s="45"/>
      <c r="D89" s="45"/>
      <c r="E89" s="45"/>
      <c r="F89" s="45"/>
      <c r="G89" s="45"/>
      <c r="H89" s="45"/>
      <c r="I89" s="45"/>
      <c r="J89" s="45"/>
      <c r="K89" s="45"/>
      <c r="L89" s="45"/>
      <c r="M89" s="45"/>
      <c r="N89" s="45"/>
      <c r="O89" s="45"/>
      <c r="P89" s="45"/>
      <c r="Q89" s="106"/>
      <c r="R89" s="106"/>
      <c r="S89" s="106"/>
      <c r="T89" s="106"/>
      <c r="U89" s="106"/>
      <c r="V89" s="106"/>
      <c r="W89" s="106"/>
      <c r="X89" s="106"/>
      <c r="Y89" s="106"/>
      <c r="Z89" s="106"/>
      <c r="AA89" s="106"/>
      <c r="AB89" s="106"/>
      <c r="AC89" s="106"/>
      <c r="AD89" s="106"/>
      <c r="AE89" s="106"/>
      <c r="AF89" s="106"/>
    </row>
    <row r="90" spans="1:32" x14ac:dyDescent="0.2">
      <c r="A90" s="45"/>
      <c r="B90" s="45"/>
      <c r="C90" s="45"/>
      <c r="D90" s="45"/>
      <c r="E90" s="45"/>
      <c r="F90" s="45"/>
      <c r="G90" s="45"/>
      <c r="H90" s="45"/>
      <c r="I90" s="45"/>
      <c r="J90" s="45"/>
      <c r="K90" s="45"/>
      <c r="L90" s="45"/>
      <c r="M90" s="45"/>
      <c r="N90" s="45"/>
      <c r="O90" s="45"/>
      <c r="P90" s="45"/>
      <c r="Q90" s="106"/>
      <c r="R90" s="106"/>
      <c r="S90" s="106"/>
      <c r="T90" s="106"/>
      <c r="U90" s="106"/>
      <c r="V90" s="106"/>
      <c r="W90" s="106"/>
      <c r="X90" s="106"/>
      <c r="Y90" s="106"/>
      <c r="Z90" s="106"/>
      <c r="AA90" s="106"/>
      <c r="AB90" s="106"/>
      <c r="AC90" s="106"/>
      <c r="AD90" s="106"/>
      <c r="AE90" s="106"/>
      <c r="AF90" s="106"/>
    </row>
    <row r="91" spans="1:32" x14ac:dyDescent="0.2">
      <c r="A91" s="45"/>
      <c r="B91" s="45"/>
      <c r="C91" s="45"/>
      <c r="D91" s="45"/>
      <c r="E91" s="45"/>
      <c r="F91" s="45"/>
      <c r="G91" s="45"/>
      <c r="H91" s="45"/>
      <c r="I91" s="45"/>
      <c r="J91" s="45"/>
      <c r="K91" s="45"/>
      <c r="L91" s="45"/>
      <c r="M91" s="45"/>
      <c r="N91" s="45"/>
      <c r="O91" s="45"/>
      <c r="P91" s="45"/>
      <c r="Q91" s="106"/>
      <c r="R91" s="106"/>
      <c r="S91" s="106"/>
      <c r="T91" s="106"/>
      <c r="U91" s="106"/>
      <c r="V91" s="106"/>
      <c r="W91" s="106"/>
      <c r="X91" s="106"/>
      <c r="Y91" s="106"/>
      <c r="Z91" s="106"/>
      <c r="AA91" s="106"/>
      <c r="AB91" s="106"/>
      <c r="AC91" s="106"/>
      <c r="AD91" s="106"/>
      <c r="AE91" s="106"/>
      <c r="AF91" s="106"/>
    </row>
    <row r="92" spans="1:32" x14ac:dyDescent="0.2">
      <c r="A92" s="45"/>
      <c r="B92" s="45"/>
      <c r="C92" s="45"/>
      <c r="D92" s="45"/>
      <c r="E92" s="45"/>
      <c r="F92" s="45"/>
      <c r="G92" s="45"/>
      <c r="H92" s="45"/>
      <c r="I92" s="45"/>
      <c r="J92" s="45"/>
      <c r="K92" s="45"/>
      <c r="L92" s="45"/>
      <c r="M92" s="45"/>
      <c r="N92" s="45"/>
      <c r="O92" s="45"/>
      <c r="P92" s="45"/>
      <c r="Q92" s="106"/>
      <c r="R92" s="106"/>
      <c r="S92" s="106"/>
      <c r="T92" s="106"/>
      <c r="U92" s="106"/>
      <c r="V92" s="106"/>
      <c r="W92" s="106"/>
      <c r="X92" s="106"/>
      <c r="Y92" s="106"/>
      <c r="Z92" s="106"/>
      <c r="AA92" s="106"/>
      <c r="AB92" s="106"/>
      <c r="AC92" s="106"/>
      <c r="AD92" s="106"/>
      <c r="AE92" s="106"/>
      <c r="AF92" s="106"/>
    </row>
    <row r="93" spans="1:32" x14ac:dyDescent="0.2">
      <c r="A93" s="45"/>
      <c r="B93" s="45"/>
      <c r="C93" s="45"/>
      <c r="D93" s="45"/>
      <c r="E93" s="45"/>
      <c r="F93" s="45"/>
      <c r="G93" s="45"/>
      <c r="H93" s="45"/>
      <c r="I93" s="45"/>
      <c r="J93" s="45"/>
      <c r="K93" s="45"/>
      <c r="L93" s="45"/>
      <c r="M93" s="45"/>
      <c r="N93" s="45"/>
      <c r="O93" s="45"/>
      <c r="P93" s="45"/>
      <c r="Q93" s="106"/>
      <c r="R93" s="106"/>
      <c r="S93" s="106"/>
      <c r="T93" s="106"/>
      <c r="U93" s="106"/>
      <c r="V93" s="106"/>
      <c r="W93" s="106"/>
      <c r="X93" s="106"/>
      <c r="Y93" s="106"/>
      <c r="Z93" s="106"/>
      <c r="AA93" s="106"/>
      <c r="AB93" s="106"/>
      <c r="AC93" s="106"/>
      <c r="AD93" s="106"/>
      <c r="AE93" s="106"/>
      <c r="AF93" s="106"/>
    </row>
    <row r="94" spans="1:32" x14ac:dyDescent="0.2">
      <c r="A94" s="45"/>
      <c r="B94" s="45"/>
      <c r="C94" s="45"/>
      <c r="D94" s="45"/>
      <c r="E94" s="45"/>
      <c r="F94" s="45"/>
      <c r="G94" s="45"/>
      <c r="H94" s="45"/>
      <c r="I94" s="45"/>
      <c r="J94" s="45"/>
      <c r="K94" s="45"/>
      <c r="L94" s="45"/>
      <c r="M94" s="45"/>
      <c r="N94" s="45"/>
      <c r="O94" s="45"/>
      <c r="P94" s="45"/>
      <c r="Q94" s="106"/>
      <c r="R94" s="106"/>
      <c r="S94" s="106"/>
      <c r="T94" s="106"/>
      <c r="U94" s="106"/>
      <c r="V94" s="106"/>
      <c r="W94" s="106"/>
      <c r="X94" s="106"/>
      <c r="Y94" s="106"/>
      <c r="Z94" s="106"/>
      <c r="AA94" s="106"/>
      <c r="AB94" s="106"/>
      <c r="AC94" s="106"/>
      <c r="AD94" s="106"/>
      <c r="AE94" s="106"/>
      <c r="AF94" s="106"/>
    </row>
    <row r="95" spans="1:32" x14ac:dyDescent="0.2">
      <c r="A95" s="45"/>
      <c r="B95" s="45"/>
      <c r="C95" s="45"/>
      <c r="D95" s="45"/>
      <c r="E95" s="45"/>
      <c r="F95" s="45"/>
      <c r="G95" s="45"/>
      <c r="H95" s="45"/>
      <c r="I95" s="45"/>
      <c r="J95" s="45"/>
      <c r="K95" s="45"/>
      <c r="L95" s="45"/>
      <c r="M95" s="45"/>
      <c r="N95" s="45"/>
      <c r="O95" s="45"/>
      <c r="P95" s="45"/>
      <c r="Q95" s="106"/>
      <c r="R95" s="106"/>
      <c r="S95" s="106"/>
      <c r="T95" s="106"/>
      <c r="U95" s="106"/>
      <c r="V95" s="106"/>
      <c r="W95" s="106"/>
      <c r="X95" s="106"/>
      <c r="Y95" s="106"/>
      <c r="Z95" s="106"/>
      <c r="AA95" s="106"/>
      <c r="AB95" s="106"/>
      <c r="AC95" s="106"/>
      <c r="AD95" s="106"/>
      <c r="AE95" s="106"/>
      <c r="AF95" s="106"/>
    </row>
    <row r="96" spans="1:32" x14ac:dyDescent="0.2">
      <c r="A96" s="45"/>
      <c r="B96" s="45"/>
      <c r="C96" s="45"/>
      <c r="D96" s="45"/>
      <c r="E96" s="45"/>
      <c r="F96" s="45"/>
      <c r="G96" s="45"/>
      <c r="H96" s="45"/>
      <c r="I96" s="45"/>
      <c r="J96" s="45"/>
      <c r="K96" s="45"/>
      <c r="L96" s="45"/>
      <c r="M96" s="45"/>
      <c r="N96" s="45"/>
      <c r="O96" s="45"/>
      <c r="P96" s="45"/>
      <c r="Q96" s="106"/>
      <c r="R96" s="106"/>
      <c r="S96" s="106"/>
      <c r="T96" s="106"/>
      <c r="U96" s="106"/>
      <c r="V96" s="106"/>
      <c r="W96" s="106"/>
      <c r="X96" s="106"/>
      <c r="Y96" s="106"/>
      <c r="Z96" s="106"/>
      <c r="AA96" s="106"/>
      <c r="AB96" s="106"/>
      <c r="AC96" s="106"/>
      <c r="AD96" s="106"/>
      <c r="AE96" s="106"/>
      <c r="AF96" s="106"/>
    </row>
    <row r="97" spans="1:32" x14ac:dyDescent="0.2">
      <c r="A97" s="45"/>
      <c r="B97" s="45"/>
      <c r="C97" s="45"/>
      <c r="D97" s="45"/>
      <c r="E97" s="45"/>
      <c r="F97" s="45"/>
      <c r="G97" s="45"/>
      <c r="H97" s="45"/>
      <c r="I97" s="45"/>
      <c r="J97" s="45"/>
      <c r="K97" s="45"/>
      <c r="L97" s="45"/>
      <c r="M97" s="45"/>
      <c r="N97" s="45"/>
      <c r="O97" s="45"/>
      <c r="P97" s="45"/>
      <c r="Q97" s="106"/>
      <c r="R97" s="106"/>
      <c r="S97" s="106"/>
      <c r="T97" s="106"/>
      <c r="U97" s="106"/>
      <c r="V97" s="106"/>
      <c r="W97" s="106"/>
      <c r="X97" s="106"/>
      <c r="Y97" s="106"/>
      <c r="Z97" s="106"/>
      <c r="AA97" s="106"/>
      <c r="AB97" s="106"/>
      <c r="AC97" s="106"/>
      <c r="AD97" s="106"/>
      <c r="AE97" s="106"/>
      <c r="AF97" s="106"/>
    </row>
    <row r="98" spans="1:32" x14ac:dyDescent="0.2">
      <c r="A98" s="45"/>
      <c r="B98" s="45"/>
      <c r="C98" s="45"/>
      <c r="D98" s="45"/>
      <c r="E98" s="45"/>
      <c r="F98" s="45"/>
      <c r="G98" s="45"/>
      <c r="H98" s="45"/>
      <c r="I98" s="45"/>
      <c r="J98" s="45"/>
      <c r="K98" s="45"/>
      <c r="L98" s="45"/>
      <c r="M98" s="45"/>
      <c r="N98" s="45"/>
      <c r="O98" s="45"/>
      <c r="P98" s="45"/>
      <c r="Q98" s="106"/>
      <c r="R98" s="106"/>
      <c r="S98" s="106"/>
      <c r="T98" s="106"/>
      <c r="U98" s="106"/>
      <c r="V98" s="106"/>
      <c r="W98" s="106"/>
      <c r="X98" s="106"/>
      <c r="Y98" s="106"/>
      <c r="Z98" s="106"/>
      <c r="AA98" s="106"/>
      <c r="AB98" s="106"/>
      <c r="AC98" s="106"/>
      <c r="AD98" s="106"/>
      <c r="AE98" s="106"/>
      <c r="AF98" s="106"/>
    </row>
    <row r="99" spans="1:32" x14ac:dyDescent="0.2">
      <c r="A99" s="45"/>
      <c r="B99" s="45"/>
      <c r="C99" s="45"/>
      <c r="D99" s="45"/>
      <c r="E99" s="45"/>
      <c r="F99" s="45"/>
      <c r="G99" s="45"/>
      <c r="H99" s="45"/>
      <c r="I99" s="45"/>
      <c r="J99" s="45"/>
      <c r="K99" s="45"/>
      <c r="L99" s="45"/>
      <c r="M99" s="45"/>
      <c r="N99" s="45"/>
      <c r="O99" s="45"/>
      <c r="P99" s="45"/>
      <c r="Q99" s="106"/>
      <c r="R99" s="106"/>
      <c r="S99" s="106"/>
      <c r="T99" s="106"/>
      <c r="U99" s="106"/>
      <c r="V99" s="106"/>
      <c r="W99" s="106"/>
      <c r="X99" s="106"/>
      <c r="Y99" s="106"/>
      <c r="Z99" s="106"/>
      <c r="AA99" s="106"/>
      <c r="AB99" s="106"/>
      <c r="AC99" s="106"/>
      <c r="AD99" s="106"/>
      <c r="AE99" s="106"/>
      <c r="AF99" s="106"/>
    </row>
    <row r="100" spans="1:32" x14ac:dyDescent="0.2">
      <c r="A100" s="45"/>
      <c r="B100" s="45"/>
      <c r="C100" s="45"/>
      <c r="D100" s="45"/>
      <c r="E100" s="45"/>
      <c r="F100" s="45"/>
      <c r="G100" s="45"/>
      <c r="H100" s="45"/>
      <c r="I100" s="45"/>
      <c r="J100" s="45"/>
      <c r="K100" s="45"/>
      <c r="L100" s="45"/>
      <c r="M100" s="45"/>
      <c r="N100" s="45"/>
      <c r="O100" s="45"/>
      <c r="P100" s="45"/>
      <c r="Q100" s="106"/>
      <c r="R100" s="106"/>
      <c r="S100" s="106"/>
      <c r="T100" s="106"/>
      <c r="U100" s="106"/>
      <c r="V100" s="106"/>
      <c r="W100" s="106"/>
      <c r="X100" s="106"/>
      <c r="Y100" s="106"/>
      <c r="Z100" s="106"/>
      <c r="AA100" s="106"/>
      <c r="AB100" s="106"/>
      <c r="AC100" s="106"/>
      <c r="AD100" s="106"/>
      <c r="AE100" s="106"/>
      <c r="AF100" s="106"/>
    </row>
    <row r="101" spans="1:32" x14ac:dyDescent="0.2">
      <c r="A101" s="45"/>
      <c r="B101" s="45"/>
      <c r="C101" s="45"/>
      <c r="D101" s="45"/>
      <c r="E101" s="45"/>
      <c r="F101" s="45"/>
      <c r="G101" s="45"/>
      <c r="H101" s="45"/>
      <c r="I101" s="45"/>
      <c r="J101" s="45"/>
      <c r="K101" s="45"/>
      <c r="L101" s="45"/>
      <c r="M101" s="45"/>
      <c r="N101" s="45"/>
      <c r="O101" s="45"/>
      <c r="P101" s="45"/>
      <c r="Q101" s="106"/>
      <c r="R101" s="106"/>
      <c r="S101" s="106"/>
      <c r="T101" s="106"/>
      <c r="U101" s="106"/>
      <c r="V101" s="106"/>
      <c r="W101" s="106"/>
      <c r="X101" s="106"/>
      <c r="Y101" s="106"/>
      <c r="Z101" s="106"/>
      <c r="AA101" s="106"/>
      <c r="AB101" s="106"/>
      <c r="AC101" s="106"/>
      <c r="AD101" s="106"/>
      <c r="AE101" s="106"/>
      <c r="AF101" s="106"/>
    </row>
    <row r="102" spans="1:32" x14ac:dyDescent="0.2">
      <c r="A102" s="45"/>
      <c r="B102" s="45"/>
      <c r="C102" s="45"/>
      <c r="D102" s="45"/>
      <c r="E102" s="45"/>
      <c r="F102" s="45"/>
      <c r="G102" s="45"/>
      <c r="H102" s="45"/>
      <c r="I102" s="45"/>
      <c r="J102" s="45"/>
      <c r="K102" s="45"/>
      <c r="L102" s="45"/>
      <c r="M102" s="45"/>
      <c r="N102" s="45"/>
      <c r="O102" s="45"/>
      <c r="P102" s="45"/>
      <c r="Q102" s="106"/>
      <c r="R102" s="106"/>
      <c r="S102" s="106"/>
      <c r="T102" s="106"/>
      <c r="U102" s="106"/>
      <c r="V102" s="106"/>
      <c r="W102" s="106"/>
      <c r="X102" s="106"/>
      <c r="Y102" s="106"/>
      <c r="Z102" s="106"/>
      <c r="AA102" s="106"/>
      <c r="AB102" s="106"/>
      <c r="AC102" s="106"/>
      <c r="AD102" s="106"/>
      <c r="AE102" s="106"/>
      <c r="AF102" s="106"/>
    </row>
    <row r="103" spans="1:32" x14ac:dyDescent="0.2">
      <c r="A103" s="45"/>
      <c r="B103" s="45"/>
      <c r="C103" s="45"/>
      <c r="D103" s="45"/>
      <c r="E103" s="45"/>
      <c r="F103" s="45"/>
      <c r="G103" s="45"/>
      <c r="H103" s="45"/>
      <c r="I103" s="45"/>
      <c r="J103" s="45"/>
      <c r="K103" s="45"/>
      <c r="L103" s="45"/>
      <c r="M103" s="45"/>
      <c r="N103" s="45"/>
      <c r="O103" s="45"/>
      <c r="P103" s="45"/>
      <c r="Q103" s="106"/>
      <c r="R103" s="106"/>
      <c r="S103" s="106"/>
      <c r="T103" s="106"/>
      <c r="U103" s="106"/>
      <c r="V103" s="106"/>
      <c r="W103" s="106"/>
      <c r="X103" s="106"/>
      <c r="Y103" s="106"/>
      <c r="Z103" s="106"/>
      <c r="AA103" s="106"/>
      <c r="AB103" s="106"/>
      <c r="AC103" s="106"/>
      <c r="AD103" s="106"/>
      <c r="AE103" s="106"/>
      <c r="AF103" s="106"/>
    </row>
    <row r="104" spans="1:32" x14ac:dyDescent="0.2">
      <c r="A104" s="45"/>
      <c r="B104" s="45"/>
      <c r="C104" s="45"/>
      <c r="D104" s="45"/>
      <c r="E104" s="45"/>
      <c r="F104" s="45"/>
      <c r="G104" s="45"/>
      <c r="H104" s="45"/>
      <c r="I104" s="45"/>
      <c r="J104" s="45"/>
      <c r="K104" s="45"/>
      <c r="L104" s="45"/>
      <c r="M104" s="45"/>
      <c r="N104" s="45"/>
      <c r="O104" s="45"/>
      <c r="P104" s="45"/>
      <c r="Q104" s="106"/>
      <c r="R104" s="106"/>
      <c r="S104" s="106"/>
      <c r="T104" s="106"/>
      <c r="U104" s="106"/>
      <c r="V104" s="106"/>
      <c r="W104" s="106"/>
      <c r="X104" s="106"/>
      <c r="Y104" s="106"/>
      <c r="Z104" s="106"/>
      <c r="AA104" s="106"/>
      <c r="AB104" s="106"/>
      <c r="AC104" s="106"/>
      <c r="AD104" s="106"/>
      <c r="AE104" s="106"/>
      <c r="AF104" s="106"/>
    </row>
    <row r="105" spans="1:32" x14ac:dyDescent="0.2">
      <c r="A105" s="45"/>
      <c r="B105" s="45"/>
      <c r="C105" s="45"/>
      <c r="D105" s="45"/>
      <c r="E105" s="45"/>
      <c r="F105" s="45"/>
      <c r="G105" s="45"/>
      <c r="H105" s="45"/>
      <c r="I105" s="45"/>
      <c r="J105" s="45"/>
      <c r="K105" s="45"/>
      <c r="L105" s="45"/>
      <c r="M105" s="45"/>
      <c r="N105" s="45"/>
      <c r="O105" s="45"/>
      <c r="P105" s="45"/>
      <c r="Q105" s="106"/>
      <c r="R105" s="106"/>
      <c r="S105" s="106"/>
      <c r="T105" s="106"/>
      <c r="U105" s="106"/>
      <c r="V105" s="106"/>
      <c r="W105" s="106"/>
      <c r="X105" s="106"/>
      <c r="Y105" s="106"/>
      <c r="Z105" s="106"/>
      <c r="AA105" s="106"/>
      <c r="AB105" s="106"/>
      <c r="AC105" s="106"/>
      <c r="AD105" s="106"/>
      <c r="AE105" s="106"/>
      <c r="AF105" s="106"/>
    </row>
    <row r="106" spans="1:32" x14ac:dyDescent="0.2">
      <c r="A106" s="45"/>
      <c r="B106" s="45"/>
      <c r="C106" s="45"/>
      <c r="D106" s="45"/>
      <c r="E106" s="45"/>
      <c r="F106" s="45"/>
      <c r="G106" s="45"/>
      <c r="H106" s="45"/>
      <c r="I106" s="45"/>
      <c r="J106" s="45"/>
      <c r="K106" s="45"/>
      <c r="L106" s="45"/>
      <c r="M106" s="45"/>
      <c r="N106" s="45"/>
      <c r="O106" s="45"/>
      <c r="P106" s="45"/>
      <c r="Q106" s="106"/>
      <c r="R106" s="106"/>
      <c r="S106" s="106"/>
      <c r="T106" s="106"/>
      <c r="U106" s="106"/>
      <c r="V106" s="106"/>
      <c r="W106" s="106"/>
      <c r="X106" s="106"/>
      <c r="Y106" s="106"/>
      <c r="Z106" s="106"/>
      <c r="AA106" s="106"/>
      <c r="AB106" s="106"/>
      <c r="AC106" s="106"/>
      <c r="AD106" s="106"/>
      <c r="AE106" s="106"/>
      <c r="AF106" s="106"/>
    </row>
    <row r="107" spans="1:32" x14ac:dyDescent="0.2">
      <c r="A107" s="45"/>
      <c r="B107" s="45"/>
      <c r="C107" s="45"/>
      <c r="D107" s="45"/>
      <c r="E107" s="45"/>
      <c r="F107" s="45"/>
      <c r="G107" s="45"/>
      <c r="H107" s="45"/>
      <c r="I107" s="45"/>
      <c r="J107" s="45"/>
      <c r="K107" s="45"/>
      <c r="L107" s="45"/>
      <c r="M107" s="45"/>
      <c r="N107" s="45"/>
      <c r="O107" s="45"/>
      <c r="P107" s="45"/>
      <c r="Q107" s="106"/>
      <c r="R107" s="106"/>
      <c r="S107" s="106"/>
      <c r="T107" s="106"/>
      <c r="U107" s="106"/>
      <c r="V107" s="106"/>
      <c r="W107" s="106"/>
      <c r="X107" s="106"/>
      <c r="Y107" s="106"/>
      <c r="Z107" s="106"/>
      <c r="AA107" s="106"/>
      <c r="AB107" s="106"/>
      <c r="AC107" s="106"/>
      <c r="AD107" s="106"/>
      <c r="AE107" s="106"/>
      <c r="AF107" s="106"/>
    </row>
  </sheetData>
  <sheetProtection sheet="1" formatCells="0" formatColumns="0" formatRows="0" insertColumns="0" insertRows="0" insertHyperlinks="0" deleteColumns="0" deleteRows="0" sort="0" autoFilter="0" pivotTables="0"/>
  <pageMargins left="0.31496062992125984" right="0.31496062992125984" top="0.35433070866141736" bottom="0.35433070866141736" header="0" footer="0"/>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15</vt:i4>
      </vt:variant>
    </vt:vector>
  </HeadingPairs>
  <TitlesOfParts>
    <vt:vector size="21" baseType="lpstr">
      <vt:lpstr>Formules</vt:lpstr>
      <vt:lpstr>DonnesP-Verdello</vt:lpstr>
      <vt:lpstr>Vos Besoins-Verdello</vt:lpstr>
      <vt:lpstr>Metre-Verdello</vt:lpstr>
      <vt:lpstr>Verdello images</vt:lpstr>
      <vt:lpstr>CGV PRO</vt:lpstr>
      <vt:lpstr>CodeDP</vt:lpstr>
      <vt:lpstr>ColP</vt:lpstr>
      <vt:lpstr>GamP</vt:lpstr>
      <vt:lpstr>GamPBis</vt:lpstr>
      <vt:lpstr>MetrProdPx</vt:lpstr>
      <vt:lpstr>ModeRegP</vt:lpstr>
      <vt:lpstr>PrimP</vt:lpstr>
      <vt:lpstr>RefNom_Murs1</vt:lpstr>
      <vt:lpstr>RefNom_Murs2</vt:lpstr>
      <vt:lpstr>RefNom_Plafond</vt:lpstr>
      <vt:lpstr>SecteurP</vt:lpstr>
      <vt:lpstr>TableP</vt:lpstr>
      <vt:lpstr>'CGV PRO'!Zone_d_impression</vt:lpstr>
      <vt:lpstr>'Metre-Verdello'!Zone_d_impression</vt:lpstr>
      <vt:lpstr>'Vos Besoins-Verdello'!Zone_d_impression</vt:lpstr>
    </vt:vector>
  </TitlesOfParts>
  <Company>JADECOR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JADECOR</dc:creator>
  <cp:lastModifiedBy>GOEPFERT</cp:lastModifiedBy>
  <cp:lastPrinted>2018-12-12T19:50:16Z</cp:lastPrinted>
  <dcterms:created xsi:type="dcterms:W3CDTF">2011-09-21T09:06:18Z</dcterms:created>
  <dcterms:modified xsi:type="dcterms:W3CDTF">2019-01-02T19:07:05Z</dcterms:modified>
</cp:coreProperties>
</file>